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id\Desktop\INTERIÉR JAK\"/>
    </mc:Choice>
  </mc:AlternateContent>
  <bookViews>
    <workbookView xWindow="0" yWindow="0" windowWidth="28800" windowHeight="12330"/>
  </bookViews>
  <sheets>
    <sheet name="Rekapitulace stavby" sheetId="1" r:id="rId1"/>
    <sheet name="SO 02 - Interiér" sheetId="2" r:id="rId2"/>
  </sheets>
  <definedNames>
    <definedName name="_xlnm._FilterDatabase" localSheetId="1" hidden="1">'SO 02 - Interiér'!$C$121:$K$196</definedName>
    <definedName name="_xlnm.Print_Titles" localSheetId="0">'Rekapitulace stavby'!$92:$92</definedName>
    <definedName name="_xlnm.Print_Titles" localSheetId="1">'SO 02 - Interiér'!$121:$121</definedName>
    <definedName name="_xlnm.Print_Area" localSheetId="0">'Rekapitulace stavby'!$D$4:$AO$76,'Rekapitulace stavby'!$C$82:$AQ$96</definedName>
    <definedName name="_xlnm.Print_Area" localSheetId="1">'SO 02 - Interiér'!$C$4:$J$39,'SO 02 - Interiér'!$C$50:$J$76,'SO 02 - Interiér'!$C$82:$J$103,'SO 02 - Interiér'!$C$109:$K$196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 s="1"/>
  <c r="J17" i="2"/>
  <c r="J12" i="2"/>
  <c r="J89" i="2"/>
  <c r="E7" i="2"/>
  <c r="E112" i="2"/>
  <c r="L90" i="1"/>
  <c r="AM90" i="1"/>
  <c r="AM89" i="1"/>
  <c r="L89" i="1"/>
  <c r="AM87" i="1"/>
  <c r="L87" i="1"/>
  <c r="L85" i="1"/>
  <c r="L84" i="1"/>
  <c r="J194" i="2"/>
  <c r="BK185" i="2"/>
  <c r="J180" i="2"/>
  <c r="BK194" i="2"/>
  <c r="J134" i="2"/>
  <c r="J160" i="2"/>
  <c r="J129" i="2"/>
  <c r="BK158" i="2"/>
  <c r="BK140" i="2"/>
  <c r="J175" i="2"/>
  <c r="BK157" i="2"/>
  <c r="J140" i="2"/>
  <c r="J137" i="2"/>
  <c r="BK156" i="2"/>
  <c r="BK143" i="2"/>
  <c r="BK191" i="2"/>
  <c r="BK165" i="2"/>
  <c r="J158" i="2"/>
  <c r="J170" i="2"/>
  <c r="BK170" i="2"/>
  <c r="J188" i="2"/>
  <c r="BK125" i="2"/>
  <c r="J156" i="2"/>
  <c r="J143" i="2"/>
  <c r="BK160" i="2"/>
  <c r="AS94" i="1"/>
  <c r="J133" i="2"/>
  <c r="BK137" i="2"/>
  <c r="BK144" i="2"/>
  <c r="J146" i="2"/>
  <c r="BK129" i="2"/>
  <c r="BK188" i="2"/>
  <c r="BK146" i="2"/>
  <c r="J144" i="2"/>
  <c r="J157" i="2"/>
  <c r="BK180" i="2"/>
  <c r="J185" i="2"/>
  <c r="J191" i="2"/>
  <c r="J125" i="2"/>
  <c r="BK133" i="2"/>
  <c r="BK175" i="2"/>
  <c r="J165" i="2"/>
  <c r="BK134" i="2"/>
  <c r="BK124" i="2" l="1"/>
  <c r="J124" i="2"/>
  <c r="J98" i="2"/>
  <c r="P139" i="2"/>
  <c r="P124" i="2"/>
  <c r="P123" i="2"/>
  <c r="T139" i="2"/>
  <c r="BK159" i="2"/>
  <c r="J159" i="2"/>
  <c r="J102" i="2" s="1"/>
  <c r="BK139" i="2"/>
  <c r="J139" i="2"/>
  <c r="J100" i="2" s="1"/>
  <c r="P145" i="2"/>
  <c r="R145" i="2"/>
  <c r="T145" i="2"/>
  <c r="T124" i="2"/>
  <c r="T123" i="2"/>
  <c r="BK145" i="2"/>
  <c r="J145" i="2"/>
  <c r="J101" i="2"/>
  <c r="P159" i="2"/>
  <c r="R124" i="2"/>
  <c r="R123" i="2"/>
  <c r="R139" i="2"/>
  <c r="R159" i="2"/>
  <c r="T159" i="2"/>
  <c r="E85" i="2"/>
  <c r="BE156" i="2"/>
  <c r="BE157" i="2"/>
  <c r="BE170" i="2"/>
  <c r="BE133" i="2"/>
  <c r="BE134" i="2"/>
  <c r="BE191" i="2"/>
  <c r="F92" i="2"/>
  <c r="J116" i="2"/>
  <c r="BE125" i="2"/>
  <c r="BE129" i="2"/>
  <c r="BE188" i="2"/>
  <c r="BE194" i="2"/>
  <c r="BE158" i="2"/>
  <c r="BE165" i="2"/>
  <c r="BE137" i="2"/>
  <c r="BE143" i="2"/>
  <c r="BE160" i="2"/>
  <c r="BE175" i="2"/>
  <c r="BE140" i="2"/>
  <c r="BE144" i="2"/>
  <c r="BE146" i="2"/>
  <c r="BE180" i="2"/>
  <c r="BE185" i="2"/>
  <c r="F34" i="2"/>
  <c r="BA95" i="1"/>
  <c r="BA94" i="1"/>
  <c r="AW94" i="1" s="1"/>
  <c r="AK30" i="1" s="1"/>
  <c r="F37" i="2"/>
  <c r="BD95" i="1" s="1"/>
  <c r="BD94" i="1" s="1"/>
  <c r="W33" i="1" s="1"/>
  <c r="J34" i="2"/>
  <c r="AW95" i="1"/>
  <c r="F36" i="2"/>
  <c r="BC95" i="1" s="1"/>
  <c r="BC94" i="1" s="1"/>
  <c r="W32" i="1" s="1"/>
  <c r="F35" i="2"/>
  <c r="BB95" i="1"/>
  <c r="BB94" i="1"/>
  <c r="AX94" i="1" s="1"/>
  <c r="T138" i="2" l="1"/>
  <c r="T122" i="2"/>
  <c r="R138" i="2"/>
  <c r="R122" i="2" s="1"/>
  <c r="P138" i="2"/>
  <c r="P122" i="2"/>
  <c r="AU95" i="1" s="1"/>
  <c r="AU94" i="1" s="1"/>
  <c r="BK138" i="2"/>
  <c r="J138" i="2"/>
  <c r="J99" i="2" s="1"/>
  <c r="BK123" i="2"/>
  <c r="J123" i="2"/>
  <c r="J97" i="2" s="1"/>
  <c r="AY94" i="1"/>
  <c r="W30" i="1"/>
  <c r="W31" i="1"/>
  <c r="J33" i="2"/>
  <c r="AV95" i="1" s="1"/>
  <c r="AT95" i="1" s="1"/>
  <c r="F33" i="2"/>
  <c r="AZ95" i="1"/>
  <c r="AZ94" i="1"/>
  <c r="AV94" i="1"/>
  <c r="AK29" i="1"/>
  <c r="BK122" i="2" l="1"/>
  <c r="J122" i="2"/>
  <c r="J96" i="2"/>
  <c r="W29" i="1"/>
  <c r="AT94" i="1"/>
  <c r="J30" i="2" l="1"/>
  <c r="AG95" i="1"/>
  <c r="AG94" i="1"/>
  <c r="AK26" i="1"/>
  <c r="J39" i="2" l="1"/>
  <c r="AN95" i="1"/>
  <c r="AK35" i="1"/>
  <c r="AN94" i="1"/>
</calcChain>
</file>

<file path=xl/sharedStrings.xml><?xml version="1.0" encoding="utf-8"?>
<sst xmlns="http://schemas.openxmlformats.org/spreadsheetml/2006/main" count="1035" uniqueCount="244">
  <si>
    <t>Export Komplet</t>
  </si>
  <si>
    <t/>
  </si>
  <si>
    <t>2.0</t>
  </si>
  <si>
    <t>ZAMOK</t>
  </si>
  <si>
    <t>False</t>
  </si>
  <si>
    <t>{c76e4a32-a195-4d59-8b71-ac61aad6f613}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</si>
  <si>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</si>
  <si>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</si>
  <si>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</si>
  <si>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</si>
  <si>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</si>
  <si>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</si>
  <si>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</si>
  <si>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</si>
  <si>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06_22_I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</si>
  <si>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</si>
  <si>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</si>
  <si>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Projekt interiéru ZŠ J.A.Komenského, U dělnického cvičiště 1100/1, Praha 6 - Břevnov</t>
  </si>
  <si>
    <t>KSO:</t>
  </si>
  <si>
    <t>CC-CZ:</t>
  </si>
  <si>
    <t>Místo:</t>
  </si>
  <si>
    <t xml:space="preserve"> </t>
  </si>
  <si>
    <t>Datum:</t>
  </si>
  <si>
    <t>20. 6. 2022</t>
  </si>
  <si>
    <t>Zadavatel:</t>
  </si>
  <si>
    <t>IČ:</t>
  </si>
  <si>
    <t>MČ Praha 6, Čs. Armáda 601/23, Praha 6, 160 52</t>
  </si>
  <si>
    <t>DIČ:</t>
  </si>
  <si>
    <t>Uchazeč:</t>
  </si>
  <si>
    <t>Vyplň údaj</t>
  </si>
  <si>
    <t>Projektant:</t>
  </si>
  <si>
    <t>D PLUS PROJEKTOVÁ A INŽENÝRSKÁ a.s.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</si>
  <si>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</si>
  <si>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</si>
  <si>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</si>
  <si>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</si>
  <si>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</si>
  <si>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</si>
  <si>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</si>
  <si>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</si>
  <si>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</si>
  <si>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</si>
  <si>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</si>
  <si>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</si>
  <si>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</si>
  <si>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</si>
  <si>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</si>
  <si>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</si>
  <si>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</si>
  <si>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</si>
  <si>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</si>
  <si>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</si>
  <si>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</si>
  <si>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</si>
  <si>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</si>
  <si>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</si>
  <si>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</si>
  <si>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</si>
  <si>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</si>
  <si>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</si>
  <si>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</si>
  <si>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</si>
  <si>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</si>
  <si>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</si>
  <si>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</si>
  <si>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</si>
  <si>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</si>
  <si>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</si>
  <si>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</si>
  <si>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</si>
  <si>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</si>
  <si>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</si>
  <si>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</si>
  <si>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</si>
  <si>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</si>
  <si>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</si>
  <si>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</si>
  <si>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</si>
  <si>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</si>
  <si>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</si>
  <si>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</si>
  <si>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Interiér</t>
  </si>
  <si>
    <t>STA</t>
  </si>
  <si>
    <t>1</t>
  </si>
  <si>
    <t>{4f5390c1-b08b-489c-bb75-644946879d1f}</t>
  </si>
  <si>
    <t>2</t>
  </si>
  <si>
    <t>KRYCÍ LIST SOUPISU PRACÍ</t>
  </si>
  <si>
    <t>Objekt:</t>
  </si>
  <si>
    <t>SO 02 - Interiér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</si>
  <si>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</si>
  <si>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</si>
  <si>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</si>
  <si>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</si>
  <si>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</si>
  <si>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</si>
  <si>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</si>
  <si>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</si>
  <si>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</si>
  <si>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763 - Konstrukce suché výstavby</t>
  </si>
  <si>
    <t xml:space="preserve">    792 - Inventář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</si>
  <si>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</si>
  <si>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</si>
  <si>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</si>
  <si>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</si>
  <si>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</si>
  <si>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</si>
  <si>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</si>
  <si>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</si>
  <si>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</si>
  <si>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</si>
  <si>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</si>
  <si>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</si>
  <si>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</si>
  <si>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</si>
  <si>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</si>
  <si>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</si>
  <si>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</si>
  <si>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</si>
  <si>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</si>
  <si>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</si>
  <si>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</si>
  <si>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</si>
  <si>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2022 01</t>
  </si>
  <si>
    <t>4</t>
  </si>
  <si>
    <t>-1197648558</t>
  </si>
  <si>
    <t>VV</t>
  </si>
  <si>
    <t>pomocné lešení pro montáže svítidel, akustického obkladu, talířů a hodin</t>
  </si>
  <si>
    <t>1,0*1,50*3+1,0*1,50*18+(3,08+3,54+2,48+3,01+3,54)*1,50+2,60*1,50</t>
  </si>
  <si>
    <t>Součet</t>
  </si>
  <si>
    <t>9539428R1</t>
  </si>
  <si>
    <t>Montáž zavěšení (lepený háček, hmoždinka) pro dekorativní nástěnné talíře</t>
  </si>
  <si>
    <t>kus</t>
  </si>
  <si>
    <t>334809972</t>
  </si>
  <si>
    <t>27,0   "jídelna A</t>
  </si>
  <si>
    <t>19,0   "jídelna C</t>
  </si>
  <si>
    <t>3</t>
  </si>
  <si>
    <t>M</t>
  </si>
  <si>
    <t>552990R1</t>
  </si>
  <si>
    <t>dekorativní hluboký talíř, materiál keramika, barva šedá - I108</t>
  </si>
  <si>
    <t>8</t>
  </si>
  <si>
    <t>-1409896737</t>
  </si>
  <si>
    <t>9539933R1</t>
  </si>
  <si>
    <t>Montáž textu na stěnu z polystyrénových písmen lepením na stěnu</t>
  </si>
  <si>
    <t>1744038645</t>
  </si>
  <si>
    <t>26,0   "jídelna B</t>
  </si>
  <si>
    <t>5</t>
  </si>
  <si>
    <t>283901R1</t>
  </si>
  <si>
    <t>3D názvy měst, materiál polystyrén, barva antracitová, výška písmen 100mm, tl. 20mm - I109</t>
  </si>
  <si>
    <t>1862785263</t>
  </si>
  <si>
    <t>PSV</t>
  </si>
  <si>
    <t>Práce a dodávky PSV</t>
  </si>
  <si>
    <t>741</t>
  </si>
  <si>
    <t>Elektroinstalace - silnoproud</t>
  </si>
  <si>
    <t>6</t>
  </si>
  <si>
    <t>741370011</t>
  </si>
  <si>
    <t>Montáž svítidlo žárovkové bytové stropní závěsné 1 zdroj</t>
  </si>
  <si>
    <t>16</t>
  </si>
  <si>
    <t>-1612347665</t>
  </si>
  <si>
    <t>3,0   "jídelna B</t>
  </si>
  <si>
    <t>7</t>
  </si>
  <si>
    <t>348511R1</t>
  </si>
  <si>
    <t>svítidlo žárovkové závěsné, materiál drátěný kov, barva černá, rozměr 500x500mm, v. zavěšení 1200mm - I106</t>
  </si>
  <si>
    <t>32</t>
  </si>
  <si>
    <t>-1841255082</t>
  </si>
  <si>
    <t>998741202</t>
  </si>
  <si>
    <t>Přesun hmot procentní pro silnoproud v objektech v přes 6 do 12 m</t>
  </si>
  <si>
    <t>%</t>
  </si>
  <si>
    <t>-2060559781</t>
  </si>
  <si>
    <t>763</t>
  </si>
  <si>
    <t>Konstrukce suché výstavby</t>
  </si>
  <si>
    <t>763910R1</t>
  </si>
  <si>
    <t>Montáž akustického kruhového panelu pr. 800mm pomocí absorpční kotvy v kombinaci s lištou</t>
  </si>
  <si>
    <t>930471483</t>
  </si>
  <si>
    <t>akustický panel oranžový</t>
  </si>
  <si>
    <t>4,0   "jídelna A</t>
  </si>
  <si>
    <t>1,0   "jídelna A</t>
  </si>
  <si>
    <t>3,0   "jídelna A</t>
  </si>
  <si>
    <t>akustický panel zelený</t>
  </si>
  <si>
    <t>2,0   "jídelna A</t>
  </si>
  <si>
    <t>10</t>
  </si>
  <si>
    <t>590309R1</t>
  </si>
  <si>
    <t>akustický panel kruhový pr. 800mm oranžový, barva kovu přírodní, jádro ze skelné vaty, tl. desky 40mm - I104</t>
  </si>
  <si>
    <t>-512171428</t>
  </si>
  <si>
    <t>11</t>
  </si>
  <si>
    <t>590309R2</t>
  </si>
  <si>
    <t>akustický panel kruhový pr. 800mm zelený, barva kovu přírodní, jádro ze skelné vaty, tl. desky 40mm - I105</t>
  </si>
  <si>
    <t>-801405436</t>
  </si>
  <si>
    <t>12</t>
  </si>
  <si>
    <t>998763402</t>
  </si>
  <si>
    <t>Přesun hmot procentní pro sádrokartonové konstrukce v objektech v přes 6 do 12 m</t>
  </si>
  <si>
    <t>1576650980</t>
  </si>
  <si>
    <t>792</t>
  </si>
  <si>
    <t>Inventář</t>
  </si>
  <si>
    <t>13</t>
  </si>
  <si>
    <t>557501R1</t>
  </si>
  <si>
    <t>Jídelní židle plastová stohovatelná, odolná proti chlóru, výška sedu 470mm - režná - I101a</t>
  </si>
  <si>
    <t>2124172339</t>
  </si>
  <si>
    <t>34,0   "jídelna A</t>
  </si>
  <si>
    <t>14,0  "jídelna B</t>
  </si>
  <si>
    <t>50,0   "jídelna C</t>
  </si>
  <si>
    <t>14</t>
  </si>
  <si>
    <t>557501R2</t>
  </si>
  <si>
    <t>Jídelní židle plastová stohovatelná, odolná proti chlóru, výška sedu 470mm - oranžová - I101b</t>
  </si>
  <si>
    <t>279562840</t>
  </si>
  <si>
    <t>10,0   "jídelna A</t>
  </si>
  <si>
    <t>5,0  "jídelna B</t>
  </si>
  <si>
    <t>12,0   "jídelna C</t>
  </si>
  <si>
    <t>557501R3</t>
  </si>
  <si>
    <t>Jídelní židle plastová stohovatelná, odolná proti chlóru, výška sedu 470mm - zelená - I101c</t>
  </si>
  <si>
    <t>-324546131</t>
  </si>
  <si>
    <t>12,0   "jídelna A</t>
  </si>
  <si>
    <t>16,0   "jídelna C</t>
  </si>
  <si>
    <t>557501R4</t>
  </si>
  <si>
    <t>Jídelní stůl, kovová rámová konstrukce z čtyřhranných kovových profilů, barva šedá, materiál desky dřevotříska s hranami ABS tl. 18mm, výška desky 740mm, 1800x800 - I102</t>
  </si>
  <si>
    <t>1054741498</t>
  </si>
  <si>
    <t>6,0   "jídelna A</t>
  </si>
  <si>
    <t>2,0  "jídelna B</t>
  </si>
  <si>
    <t>3,0   "jídelna C</t>
  </si>
  <si>
    <t>17</t>
  </si>
  <si>
    <t>557501R5</t>
  </si>
  <si>
    <t>Jídelní stůll, kovová rámová konstrukce z čtyřhranných kovových profilů, barva šedá, materiál desky dřevotříska s hranami ABS tl. 18mm, výška desky 740mm, 1200x800 - I103</t>
  </si>
  <si>
    <t>198274956</t>
  </si>
  <si>
    <t>5,0   "jídelna A</t>
  </si>
  <si>
    <t>3,0  "jídelna B</t>
  </si>
  <si>
    <t>15,0   "jídelna C</t>
  </si>
  <si>
    <t>18</t>
  </si>
  <si>
    <t>541209R1</t>
  </si>
  <si>
    <t>Nástěnné hodiny, bílo-černé, pr. 400mm, hl. 40mm - I107</t>
  </si>
  <si>
    <t>-505603829</t>
  </si>
  <si>
    <t>19</t>
  </si>
  <si>
    <t>283191R1</t>
  </si>
  <si>
    <t>Truhlík 800x197x197mm, barva terracota - I111a</t>
  </si>
  <si>
    <t>-1200238412</t>
  </si>
  <si>
    <t>7,0</t>
  </si>
  <si>
    <t>20</t>
  </si>
  <si>
    <t>283191R2</t>
  </si>
  <si>
    <t>Truhlík 600x197x197mm, barva terracota - I111b</t>
  </si>
  <si>
    <t>-1140732464</t>
  </si>
  <si>
    <t>5,0  "jídelna A</t>
  </si>
  <si>
    <t>9729900R1</t>
  </si>
  <si>
    <t>Montáž inventáře, doprava, likvidace obalů</t>
  </si>
  <si>
    <t>kpl</t>
  </si>
  <si>
    <t>-79436176</t>
  </si>
  <si>
    <t>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</si>
</sst>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2"/>
      <c r="AQ5" s="22"/>
      <c r="AR5" s="20"/>
      <c r="BE5" s="24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2"/>
      <c r="AQ6" s="22"/>
      <c r="AR6" s="20"/>
      <c r="BE6" s="24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3"/>
      <c r="BS13" s="17" t="s">
        <v>6</v>
      </c>
    </row>
    <row r="14" spans="1:74" ht="12.75">
      <c r="B14" s="21"/>
      <c r="C14" s="22"/>
      <c r="D14" s="22"/>
      <c r="E14" s="248" t="s">
        <v>29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3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3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3"/>
    </row>
    <row r="23" spans="1:71" s="1" customFormat="1" ht="16.5" customHeight="1">
      <c r="B23" s="21"/>
      <c r="C23" s="22"/>
      <c r="D23" s="22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2"/>
      <c r="AP23" s="22"/>
      <c r="AQ23" s="22"/>
      <c r="AR23" s="20"/>
      <c r="BE23" s="24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3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1">
        <f>ROUND(AG94,2)</f>
        <v>0</v>
      </c>
      <c r="AL26" s="252"/>
      <c r="AM26" s="252"/>
      <c r="AN26" s="252"/>
      <c r="AO26" s="252"/>
      <c r="AP26" s="36"/>
      <c r="AQ26" s="36"/>
      <c r="AR26" s="39"/>
      <c r="BE26" s="24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3" t="s">
        <v>36</v>
      </c>
      <c r="M28" s="253"/>
      <c r="N28" s="253"/>
      <c r="O28" s="253"/>
      <c r="P28" s="253"/>
      <c r="Q28" s="36"/>
      <c r="R28" s="36"/>
      <c r="S28" s="36"/>
      <c r="T28" s="36"/>
      <c r="U28" s="36"/>
      <c r="V28" s="36"/>
      <c r="W28" s="253" t="s">
        <v>37</v>
      </c>
      <c r="X28" s="253"/>
      <c r="Y28" s="253"/>
      <c r="Z28" s="253"/>
      <c r="AA28" s="253"/>
      <c r="AB28" s="253"/>
      <c r="AC28" s="253"/>
      <c r="AD28" s="253"/>
      <c r="AE28" s="253"/>
      <c r="AF28" s="36"/>
      <c r="AG28" s="36"/>
      <c r="AH28" s="36"/>
      <c r="AI28" s="36"/>
      <c r="AJ28" s="36"/>
      <c r="AK28" s="253" t="s">
        <v>38</v>
      </c>
      <c r="AL28" s="253"/>
      <c r="AM28" s="253"/>
      <c r="AN28" s="253"/>
      <c r="AO28" s="253"/>
      <c r="AP28" s="36"/>
      <c r="AQ28" s="36"/>
      <c r="AR28" s="39"/>
      <c r="BE28" s="243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56">
        <v>0.21</v>
      </c>
      <c r="M29" s="255"/>
      <c r="N29" s="255"/>
      <c r="O29" s="255"/>
      <c r="P29" s="255"/>
      <c r="Q29" s="41"/>
      <c r="R29" s="41"/>
      <c r="S29" s="41"/>
      <c r="T29" s="41"/>
      <c r="U29" s="41"/>
      <c r="V29" s="41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41"/>
      <c r="AG29" s="41"/>
      <c r="AH29" s="41"/>
      <c r="AI29" s="41"/>
      <c r="AJ29" s="41"/>
      <c r="AK29" s="254">
        <f>ROUND(AV94, 2)</f>
        <v>0</v>
      </c>
      <c r="AL29" s="255"/>
      <c r="AM29" s="255"/>
      <c r="AN29" s="255"/>
      <c r="AO29" s="255"/>
      <c r="AP29" s="41"/>
      <c r="AQ29" s="41"/>
      <c r="AR29" s="42"/>
      <c r="BE29" s="244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56">
        <v>0.15</v>
      </c>
      <c r="M30" s="255"/>
      <c r="N30" s="255"/>
      <c r="O30" s="255"/>
      <c r="P30" s="255"/>
      <c r="Q30" s="41"/>
      <c r="R30" s="41"/>
      <c r="S30" s="41"/>
      <c r="T30" s="41"/>
      <c r="U30" s="41"/>
      <c r="V30" s="41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1"/>
      <c r="AG30" s="41"/>
      <c r="AH30" s="41"/>
      <c r="AI30" s="41"/>
      <c r="AJ30" s="41"/>
      <c r="AK30" s="254">
        <f>ROUND(AW94, 2)</f>
        <v>0</v>
      </c>
      <c r="AL30" s="255"/>
      <c r="AM30" s="255"/>
      <c r="AN30" s="255"/>
      <c r="AO30" s="255"/>
      <c r="AP30" s="41"/>
      <c r="AQ30" s="41"/>
      <c r="AR30" s="42"/>
      <c r="BE30" s="244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56">
        <v>0.21</v>
      </c>
      <c r="M31" s="255"/>
      <c r="N31" s="255"/>
      <c r="O31" s="255"/>
      <c r="P31" s="255"/>
      <c r="Q31" s="41"/>
      <c r="R31" s="41"/>
      <c r="S31" s="41"/>
      <c r="T31" s="41"/>
      <c r="U31" s="41"/>
      <c r="V31" s="41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1"/>
      <c r="AG31" s="41"/>
      <c r="AH31" s="41"/>
      <c r="AI31" s="41"/>
      <c r="AJ31" s="41"/>
      <c r="AK31" s="254">
        <v>0</v>
      </c>
      <c r="AL31" s="255"/>
      <c r="AM31" s="255"/>
      <c r="AN31" s="255"/>
      <c r="AO31" s="255"/>
      <c r="AP31" s="41"/>
      <c r="AQ31" s="41"/>
      <c r="AR31" s="42"/>
      <c r="BE31" s="244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56">
        <v>0.15</v>
      </c>
      <c r="M32" s="255"/>
      <c r="N32" s="255"/>
      <c r="O32" s="255"/>
      <c r="P32" s="255"/>
      <c r="Q32" s="41"/>
      <c r="R32" s="41"/>
      <c r="S32" s="41"/>
      <c r="T32" s="41"/>
      <c r="U32" s="41"/>
      <c r="V32" s="41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1"/>
      <c r="AG32" s="41"/>
      <c r="AH32" s="41"/>
      <c r="AI32" s="41"/>
      <c r="AJ32" s="41"/>
      <c r="AK32" s="254">
        <v>0</v>
      </c>
      <c r="AL32" s="255"/>
      <c r="AM32" s="255"/>
      <c r="AN32" s="255"/>
      <c r="AO32" s="255"/>
      <c r="AP32" s="41"/>
      <c r="AQ32" s="41"/>
      <c r="AR32" s="42"/>
      <c r="BE32" s="244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56">
        <v>0</v>
      </c>
      <c r="M33" s="255"/>
      <c r="N33" s="255"/>
      <c r="O33" s="255"/>
      <c r="P33" s="255"/>
      <c r="Q33" s="41"/>
      <c r="R33" s="41"/>
      <c r="S33" s="41"/>
      <c r="T33" s="41"/>
      <c r="U33" s="41"/>
      <c r="V33" s="41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1"/>
      <c r="AG33" s="41"/>
      <c r="AH33" s="41"/>
      <c r="AI33" s="41"/>
      <c r="AJ33" s="41"/>
      <c r="AK33" s="254">
        <v>0</v>
      </c>
      <c r="AL33" s="255"/>
      <c r="AM33" s="255"/>
      <c r="AN33" s="255"/>
      <c r="AO33" s="255"/>
      <c r="AP33" s="41"/>
      <c r="AQ33" s="41"/>
      <c r="AR33" s="42"/>
      <c r="BE33" s="24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3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57" t="s">
        <v>47</v>
      </c>
      <c r="Y35" s="258"/>
      <c r="Z35" s="258"/>
      <c r="AA35" s="258"/>
      <c r="AB35" s="258"/>
      <c r="AC35" s="45"/>
      <c r="AD35" s="45"/>
      <c r="AE35" s="45"/>
      <c r="AF35" s="45"/>
      <c r="AG35" s="45"/>
      <c r="AH35" s="45"/>
      <c r="AI35" s="45"/>
      <c r="AJ35" s="45"/>
      <c r="AK35" s="259">
        <f>SUM(AK26:AK33)</f>
        <v>0</v>
      </c>
      <c r="AL35" s="258"/>
      <c r="AM35" s="258"/>
      <c r="AN35" s="258"/>
      <c r="AO35" s="26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06_22_I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1" t="str">
        <f>K6</f>
        <v>Projekt interiéru ZŠ J.A.Komenského, U dělnického cvičiště 1100/1, Praha 6 - Břevnov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3" t="str">
        <f>IF(AN8= "","",AN8)</f>
        <v>20. 6. 2022</v>
      </c>
      <c r="AN87" s="26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MČ Praha 6, Čs. Armáda 601/23, Praha 6, 160 52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4" t="str">
        <f>IF(E17="","",E17)</f>
        <v>D PLUS PROJEKTOVÁ A INŽENÝRSKÁ a.s.</v>
      </c>
      <c r="AN89" s="265"/>
      <c r="AO89" s="265"/>
      <c r="AP89" s="265"/>
      <c r="AQ89" s="36"/>
      <c r="AR89" s="39"/>
      <c r="AS89" s="266" t="s">
        <v>55</v>
      </c>
      <c r="AT89" s="26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64" t="str">
        <f>IF(E20="","",E20)</f>
        <v xml:space="preserve"> </v>
      </c>
      <c r="AN90" s="265"/>
      <c r="AO90" s="265"/>
      <c r="AP90" s="265"/>
      <c r="AQ90" s="36"/>
      <c r="AR90" s="39"/>
      <c r="AS90" s="268"/>
      <c r="AT90" s="26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0"/>
      <c r="AT91" s="27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2" t="s">
        <v>56</v>
      </c>
      <c r="D92" s="273"/>
      <c r="E92" s="273"/>
      <c r="F92" s="273"/>
      <c r="G92" s="273"/>
      <c r="H92" s="73"/>
      <c r="I92" s="274" t="s">
        <v>57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58</v>
      </c>
      <c r="AH92" s="273"/>
      <c r="AI92" s="273"/>
      <c r="AJ92" s="273"/>
      <c r="AK92" s="273"/>
      <c r="AL92" s="273"/>
      <c r="AM92" s="273"/>
      <c r="AN92" s="274" t="s">
        <v>59</v>
      </c>
      <c r="AO92" s="273"/>
      <c r="AP92" s="276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0">
        <f>ROUND(AG95,2)</f>
        <v>0</v>
      </c>
      <c r="AH94" s="280"/>
      <c r="AI94" s="280"/>
      <c r="AJ94" s="280"/>
      <c r="AK94" s="280"/>
      <c r="AL94" s="280"/>
      <c r="AM94" s="280"/>
      <c r="AN94" s="281">
        <f>SUM(AG94,AT94)</f>
        <v>0</v>
      </c>
      <c r="AO94" s="281"/>
      <c r="AP94" s="281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79" t="s">
        <v>80</v>
      </c>
      <c r="E95" s="279"/>
      <c r="F95" s="279"/>
      <c r="G95" s="279"/>
      <c r="H95" s="279"/>
      <c r="I95" s="96"/>
      <c r="J95" s="279" t="s">
        <v>81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'SO 02 - Interiér'!J30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7" t="s">
        <v>82</v>
      </c>
      <c r="AR95" s="98"/>
      <c r="AS95" s="99">
        <v>0</v>
      </c>
      <c r="AT95" s="100">
        <f>ROUND(SUM(AV95:AW95),2)</f>
        <v>0</v>
      </c>
      <c r="AU95" s="101">
        <f>'SO 02 - Interiér'!P122</f>
        <v>0</v>
      </c>
      <c r="AV95" s="100">
        <f>'SO 02 - Interiér'!J33</f>
        <v>0</v>
      </c>
      <c r="AW95" s="100">
        <f>'SO 02 - Interiér'!J34</f>
        <v>0</v>
      </c>
      <c r="AX95" s="100">
        <f>'SO 02 - Interiér'!J35</f>
        <v>0</v>
      </c>
      <c r="AY95" s="100">
        <f>'SO 02 - Interiér'!J36</f>
        <v>0</v>
      </c>
      <c r="AZ95" s="100">
        <f>'SO 02 - Interiér'!F33</f>
        <v>0</v>
      </c>
      <c r="BA95" s="100">
        <f>'SO 02 - Interiér'!F34</f>
        <v>0</v>
      </c>
      <c r="BB95" s="100">
        <f>'SO 02 - Interiér'!F35</f>
        <v>0</v>
      </c>
      <c r="BC95" s="100">
        <f>'SO 02 - Interiér'!F36</f>
        <v>0</v>
      </c>
      <c r="BD95" s="102">
        <f>'SO 02 - Interiér'!F37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791ZxjIbJK+pbB2UTIdq2UJffjkXvqAa3WLJCirw2K77V2Kdxi848klTwkopxDmspVy5DVZbbVyiz4NfxfCE1Q==" saltValue="Wu8JV6TRZ7IdV4ONUd6oXRNgabxrycAXcz2QJwEvcX+lfNjzD5MQtwjNqqjNwS6Stp8w8GVJumqCGmSD0oMMk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2 - Interiér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85</v>
      </c>
    </row>
    <row r="4" spans="1:46" s="1" customFormat="1" ht="24.95" customHeight="1">
      <c r="B4" s="20"/>
      <c r="D4" s="106" t="s">
        <v>86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3" t="str">
        <f>'Rekapitulace stavby'!K6</f>
        <v>Projekt interiéru ZŠ J.A.Komenského, U dělnického cvičiště 1100/1, Praha 6 - Břevnov</v>
      </c>
      <c r="F7" s="284"/>
      <c r="G7" s="284"/>
      <c r="H7" s="284"/>
      <c r="L7" s="20"/>
    </row>
    <row r="8" spans="1:46" s="2" customFormat="1" ht="12" customHeight="1">
      <c r="A8" s="34"/>
      <c r="B8" s="39"/>
      <c r="C8" s="34"/>
      <c r="D8" s="108" t="s">
        <v>87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5" t="s">
        <v>88</v>
      </c>
      <c r="F9" s="286"/>
      <c r="G9" s="286"/>
      <c r="H9" s="28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20. 6. 2022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26</v>
      </c>
      <c r="F15" s="34"/>
      <c r="G15" s="34"/>
      <c r="H15" s="34"/>
      <c r="I15" s="108" t="s">
        <v>27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7" t="str">
        <f>'Rekapitulace stavby'!E14</f>
        <v>Vyplň údaj</v>
      </c>
      <c r="F18" s="288"/>
      <c r="G18" s="288"/>
      <c r="H18" s="288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">
        <v>31</v>
      </c>
      <c r="F21" s="34"/>
      <c r="G21" s="34"/>
      <c r="H21" s="34"/>
      <c r="I21" s="108" t="s">
        <v>27</v>
      </c>
      <c r="J21" s="109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33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21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89" t="s">
        <v>1</v>
      </c>
      <c r="F27" s="289"/>
      <c r="G27" s="289"/>
      <c r="H27" s="28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35</v>
      </c>
      <c r="E30" s="34"/>
      <c r="F30" s="34"/>
      <c r="G30" s="34"/>
      <c r="H30" s="34"/>
      <c r="I30" s="34"/>
      <c r="J30" s="11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37</v>
      </c>
      <c r="G32" s="34"/>
      <c r="H32" s="34"/>
      <c r="I32" s="117" t="s">
        <v>36</v>
      </c>
      <c r="J32" s="11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39</v>
      </c>
      <c r="E33" s="108" t="s">
        <v>40</v>
      </c>
      <c r="F33" s="119">
        <f>ROUND((SUM(BE122:BE196)),  2)</f>
        <v>0</v>
      </c>
      <c r="G33" s="34"/>
      <c r="H33" s="34"/>
      <c r="I33" s="120">
        <v>0.21</v>
      </c>
      <c r="J33" s="119">
        <f>ROUND(((SUM(BE122:BE196))*I33),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41</v>
      </c>
      <c r="F34" s="119">
        <f>ROUND((SUM(BF122:BF196)),  2)</f>
        <v>0</v>
      </c>
      <c r="G34" s="34"/>
      <c r="H34" s="34"/>
      <c r="I34" s="120">
        <v>0.15</v>
      </c>
      <c r="J34" s="119">
        <f>ROUND(((SUM(BF122:BF196))*I34),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42</v>
      </c>
      <c r="F35" s="119">
        <f>ROUND((SUM(BG122:BG196)),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43</v>
      </c>
      <c r="F36" s="119">
        <f>ROUND((SUM(BH122:BH196)),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44</v>
      </c>
      <c r="F37" s="119">
        <f>ROUND((SUM(BI122:BI196)),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0" t="str">
        <f>E7</f>
        <v>Projekt interiéru ZŠ J.A.Komenského, U dělnického cvičiště 1100/1, Praha 6 - Břevnov</v>
      </c>
      <c r="F85" s="291"/>
      <c r="G85" s="291"/>
      <c r="H85" s="29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02 - Interiér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20. 6. 2022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MČ Praha 6, Čs. Armáda 601/23, Praha 6, 160 52</v>
      </c>
      <c r="G91" s="36"/>
      <c r="H91" s="36"/>
      <c r="I91" s="29" t="s">
        <v>30</v>
      </c>
      <c r="J91" s="32" t="str">
        <f>E21</f>
        <v>D PLUS PROJEKTOVÁ A INŽENÝRSKÁ a.s.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90</v>
      </c>
      <c r="D94" s="140"/>
      <c r="E94" s="140"/>
      <c r="F94" s="140"/>
      <c r="G94" s="140"/>
      <c r="H94" s="140"/>
      <c r="I94" s="140"/>
      <c r="J94" s="141" t="s">
        <v>91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92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43"/>
      <c r="C97" s="144"/>
      <c r="D97" s="145" t="s">
        <v>94</v>
      </c>
      <c r="E97" s="146"/>
      <c r="F97" s="146"/>
      <c r="G97" s="146"/>
      <c r="H97" s="146"/>
      <c r="I97" s="146"/>
      <c r="J97" s="147">
        <f>J123</f>
        <v>0</v>
      </c>
      <c r="K97" s="144"/>
      <c r="L97" s="148"/>
    </row>
    <row r="98" spans="1:31" s="10" customFormat="1" ht="19.899999999999999" customHeight="1">
      <c r="B98" s="149"/>
      <c r="C98" s="150"/>
      <c r="D98" s="151" t="s">
        <v>95</v>
      </c>
      <c r="E98" s="152"/>
      <c r="F98" s="152"/>
      <c r="G98" s="152"/>
      <c r="H98" s="152"/>
      <c r="I98" s="152"/>
      <c r="J98" s="153">
        <f>J124</f>
        <v>0</v>
      </c>
      <c r="K98" s="150"/>
      <c r="L98" s="154"/>
    </row>
    <row r="99" spans="1:31" s="9" customFormat="1" ht="24.95" customHeight="1">
      <c r="B99" s="143"/>
      <c r="C99" s="144"/>
      <c r="D99" s="145" t="s">
        <v>96</v>
      </c>
      <c r="E99" s="146"/>
      <c r="F99" s="146"/>
      <c r="G99" s="146"/>
      <c r="H99" s="146"/>
      <c r="I99" s="146"/>
      <c r="J99" s="147">
        <f>J138</f>
        <v>0</v>
      </c>
      <c r="K99" s="144"/>
      <c r="L99" s="148"/>
    </row>
    <row r="100" spans="1:31" s="10" customFormat="1" ht="19.899999999999999" customHeight="1">
      <c r="B100" s="149"/>
      <c r="C100" s="150"/>
      <c r="D100" s="151" t="s">
        <v>97</v>
      </c>
      <c r="E100" s="152"/>
      <c r="F100" s="152"/>
      <c r="G100" s="152"/>
      <c r="H100" s="152"/>
      <c r="I100" s="152"/>
      <c r="J100" s="153">
        <f>J139</f>
        <v>0</v>
      </c>
      <c r="K100" s="150"/>
      <c r="L100" s="154"/>
    </row>
    <row r="101" spans="1:31" s="10" customFormat="1" ht="19.899999999999999" customHeight="1">
      <c r="B101" s="149"/>
      <c r="C101" s="150"/>
      <c r="D101" s="151" t="s">
        <v>98</v>
      </c>
      <c r="E101" s="152"/>
      <c r="F101" s="152"/>
      <c r="G101" s="152"/>
      <c r="H101" s="152"/>
      <c r="I101" s="152"/>
      <c r="J101" s="153">
        <f>J145</f>
        <v>0</v>
      </c>
      <c r="K101" s="150"/>
      <c r="L101" s="154"/>
    </row>
    <row r="102" spans="1:31" s="10" customFormat="1" ht="19.899999999999999" customHeight="1">
      <c r="B102" s="149"/>
      <c r="C102" s="150"/>
      <c r="D102" s="151" t="s">
        <v>99</v>
      </c>
      <c r="E102" s="152"/>
      <c r="F102" s="152"/>
      <c r="G102" s="152"/>
      <c r="H102" s="152"/>
      <c r="I102" s="152"/>
      <c r="J102" s="153">
        <f>J159</f>
        <v>0</v>
      </c>
      <c r="K102" s="150"/>
      <c r="L102" s="154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100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0" t="str">
        <f>E7</f>
        <v>Projekt interiéru ZŠ J.A.Komenského, U dělnického cvičiště 1100/1, Praha 6 - Břevnov</v>
      </c>
      <c r="F112" s="291"/>
      <c r="G112" s="291"/>
      <c r="H112" s="29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87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1" t="str">
        <f>E9</f>
        <v>SO 02 - Interiér</v>
      </c>
      <c r="F114" s="292"/>
      <c r="G114" s="292"/>
      <c r="H114" s="292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 xml:space="preserve"> </v>
      </c>
      <c r="G116" s="36"/>
      <c r="H116" s="36"/>
      <c r="I116" s="29" t="s">
        <v>22</v>
      </c>
      <c r="J116" s="66" t="str">
        <f>IF(J12="","",J12)</f>
        <v>20. 6. 2022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24</v>
      </c>
      <c r="D118" s="36"/>
      <c r="E118" s="36"/>
      <c r="F118" s="27" t="str">
        <f>E15</f>
        <v>MČ Praha 6, Čs. Armáda 601/23, Praha 6, 160 52</v>
      </c>
      <c r="G118" s="36"/>
      <c r="H118" s="36"/>
      <c r="I118" s="29" t="s">
        <v>30</v>
      </c>
      <c r="J118" s="32" t="str">
        <f>E21</f>
        <v>D PLUS PROJEKTOVÁ A INŽENÝRSKÁ a.s.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5"/>
      <c r="B121" s="156"/>
      <c r="C121" s="157" t="s">
        <v>101</v>
      </c>
      <c r="D121" s="158" t="s">
        <v>60</v>
      </c>
      <c r="E121" s="158" t="s">
        <v>56</v>
      </c>
      <c r="F121" s="158" t="s">
        <v>57</v>
      </c>
      <c r="G121" s="158" t="s">
        <v>102</v>
      </c>
      <c r="H121" s="158" t="s">
        <v>103</v>
      </c>
      <c r="I121" s="158" t="s">
        <v>104</v>
      </c>
      <c r="J121" s="158" t="s">
        <v>91</v>
      </c>
      <c r="K121" s="159" t="s">
        <v>105</v>
      </c>
      <c r="L121" s="160"/>
      <c r="M121" s="75" t="s">
        <v>1</v>
      </c>
      <c r="N121" s="76" t="s">
        <v>39</v>
      </c>
      <c r="O121" s="76" t="s">
        <v>106</v>
      </c>
      <c r="P121" s="76" t="s">
        <v>107</v>
      </c>
      <c r="Q121" s="76" t="s">
        <v>108</v>
      </c>
      <c r="R121" s="76" t="s">
        <v>109</v>
      </c>
      <c r="S121" s="76" t="s">
        <v>110</v>
      </c>
      <c r="T121" s="77" t="s">
        <v>111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pans="1:65" s="2" customFormat="1" ht="22.9" customHeight="1">
      <c r="A122" s="34"/>
      <c r="B122" s="35"/>
      <c r="C122" s="82" t="s">
        <v>112</v>
      </c>
      <c r="D122" s="36"/>
      <c r="E122" s="36"/>
      <c r="F122" s="36"/>
      <c r="G122" s="36"/>
      <c r="H122" s="36"/>
      <c r="I122" s="36"/>
      <c r="J122" s="161">
        <f>BK122</f>
        <v>0</v>
      </c>
      <c r="K122" s="36"/>
      <c r="L122" s="39"/>
      <c r="M122" s="78"/>
      <c r="N122" s="162"/>
      <c r="O122" s="79"/>
      <c r="P122" s="163">
        <f>P123+P138</f>
        <v>0</v>
      </c>
      <c r="Q122" s="79"/>
      <c r="R122" s="163">
        <f>R123+R138</f>
        <v>2.4091537499999998</v>
      </c>
      <c r="S122" s="79"/>
      <c r="T122" s="164">
        <f>T123+T138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74</v>
      </c>
      <c r="AU122" s="17" t="s">
        <v>93</v>
      </c>
      <c r="BK122" s="165">
        <f>BK123+BK138</f>
        <v>0</v>
      </c>
    </row>
    <row r="123" spans="1:65" s="12" customFormat="1" ht="25.9" customHeight="1">
      <c r="B123" s="166"/>
      <c r="C123" s="167"/>
      <c r="D123" s="168" t="s">
        <v>74</v>
      </c>
      <c r="E123" s="169" t="s">
        <v>113</v>
      </c>
      <c r="F123" s="169" t="s">
        <v>114</v>
      </c>
      <c r="G123" s="167"/>
      <c r="H123" s="167"/>
      <c r="I123" s="170"/>
      <c r="J123" s="171">
        <f>BK123</f>
        <v>0</v>
      </c>
      <c r="K123" s="167"/>
      <c r="L123" s="172"/>
      <c r="M123" s="173"/>
      <c r="N123" s="174"/>
      <c r="O123" s="174"/>
      <c r="P123" s="175">
        <f>P124</f>
        <v>0</v>
      </c>
      <c r="Q123" s="174"/>
      <c r="R123" s="175">
        <f>R124</f>
        <v>1.2521137499999999</v>
      </c>
      <c r="S123" s="174"/>
      <c r="T123" s="176">
        <f>T124</f>
        <v>0</v>
      </c>
      <c r="AR123" s="177" t="s">
        <v>83</v>
      </c>
      <c r="AT123" s="178" t="s">
        <v>74</v>
      </c>
      <c r="AU123" s="178" t="s">
        <v>75</v>
      </c>
      <c r="AY123" s="177" t="s">
        <v>115</v>
      </c>
      <c r="BK123" s="179">
        <f>BK124</f>
        <v>0</v>
      </c>
    </row>
    <row r="124" spans="1:65" s="12" customFormat="1" ht="22.9" customHeight="1">
      <c r="B124" s="166"/>
      <c r="C124" s="167"/>
      <c r="D124" s="168" t="s">
        <v>74</v>
      </c>
      <c r="E124" s="180" t="s">
        <v>116</v>
      </c>
      <c r="F124" s="180" t="s">
        <v>117</v>
      </c>
      <c r="G124" s="167"/>
      <c r="H124" s="167"/>
      <c r="I124" s="170"/>
      <c r="J124" s="181">
        <f>BK124</f>
        <v>0</v>
      </c>
      <c r="K124" s="167"/>
      <c r="L124" s="172"/>
      <c r="M124" s="173"/>
      <c r="N124" s="174"/>
      <c r="O124" s="174"/>
      <c r="P124" s="175">
        <f>SUM(P125:P137)</f>
        <v>0</v>
      </c>
      <c r="Q124" s="174"/>
      <c r="R124" s="175">
        <f>SUM(R125:R137)</f>
        <v>1.2521137499999999</v>
      </c>
      <c r="S124" s="174"/>
      <c r="T124" s="176">
        <f>SUM(T125:T137)</f>
        <v>0</v>
      </c>
      <c r="AR124" s="177" t="s">
        <v>83</v>
      </c>
      <c r="AT124" s="178" t="s">
        <v>74</v>
      </c>
      <c r="AU124" s="178" t="s">
        <v>83</v>
      </c>
      <c r="AY124" s="177" t="s">
        <v>115</v>
      </c>
      <c r="BK124" s="179">
        <f>SUM(BK125:BK137)</f>
        <v>0</v>
      </c>
    </row>
    <row r="125" spans="1:65" s="2" customFormat="1" ht="21.75" customHeight="1">
      <c r="A125" s="34"/>
      <c r="B125" s="35"/>
      <c r="C125" s="182" t="s">
        <v>83</v>
      </c>
      <c r="D125" s="182" t="s">
        <v>118</v>
      </c>
      <c r="E125" s="183" t="s">
        <v>119</v>
      </c>
      <c r="F125" s="184" t="s">
        <v>120</v>
      </c>
      <c r="G125" s="185" t="s">
        <v>121</v>
      </c>
      <c r="H125" s="186">
        <v>58.875</v>
      </c>
      <c r="I125" s="187"/>
      <c r="J125" s="188">
        <f>ROUND(I125*H125,2)</f>
        <v>0</v>
      </c>
      <c r="K125" s="184" t="s">
        <v>122</v>
      </c>
      <c r="L125" s="39"/>
      <c r="M125" s="189" t="s">
        <v>1</v>
      </c>
      <c r="N125" s="190" t="s">
        <v>40</v>
      </c>
      <c r="O125" s="71"/>
      <c r="P125" s="191">
        <f>O125*H125</f>
        <v>0</v>
      </c>
      <c r="Q125" s="191">
        <v>1.2999999999999999E-4</v>
      </c>
      <c r="R125" s="191">
        <f>Q125*H125</f>
        <v>7.6537499999999991E-3</v>
      </c>
      <c r="S125" s="191">
        <v>0</v>
      </c>
      <c r="T125" s="19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3" t="s">
        <v>123</v>
      </c>
      <c r="AT125" s="193" t="s">
        <v>118</v>
      </c>
      <c r="AU125" s="193" t="s">
        <v>85</v>
      </c>
      <c r="AY125" s="17" t="s">
        <v>115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7" t="s">
        <v>83</v>
      </c>
      <c r="BK125" s="194">
        <f>ROUND(I125*H125,2)</f>
        <v>0</v>
      </c>
      <c r="BL125" s="17" t="s">
        <v>123</v>
      </c>
      <c r="BM125" s="193" t="s">
        <v>124</v>
      </c>
    </row>
    <row r="126" spans="1:65" s="13" customFormat="1" ht="11.25">
      <c r="B126" s="195"/>
      <c r="C126" s="196"/>
      <c r="D126" s="197" t="s">
        <v>125</v>
      </c>
      <c r="E126" s="198" t="s">
        <v>1</v>
      </c>
      <c r="F126" s="199" t="s">
        <v>126</v>
      </c>
      <c r="G126" s="196"/>
      <c r="H126" s="198" t="s">
        <v>1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125</v>
      </c>
      <c r="AU126" s="205" t="s">
        <v>85</v>
      </c>
      <c r="AV126" s="13" t="s">
        <v>83</v>
      </c>
      <c r="AW126" s="13" t="s">
        <v>32</v>
      </c>
      <c r="AX126" s="13" t="s">
        <v>75</v>
      </c>
      <c r="AY126" s="205" t="s">
        <v>115</v>
      </c>
    </row>
    <row r="127" spans="1:65" s="14" customFormat="1" ht="11.25">
      <c r="B127" s="206"/>
      <c r="C127" s="207"/>
      <c r="D127" s="197" t="s">
        <v>125</v>
      </c>
      <c r="E127" s="208" t="s">
        <v>1</v>
      </c>
      <c r="F127" s="209" t="s">
        <v>127</v>
      </c>
      <c r="G127" s="207"/>
      <c r="H127" s="210">
        <v>58.875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125</v>
      </c>
      <c r="AU127" s="216" t="s">
        <v>85</v>
      </c>
      <c r="AV127" s="14" t="s">
        <v>85</v>
      </c>
      <c r="AW127" s="14" t="s">
        <v>32</v>
      </c>
      <c r="AX127" s="14" t="s">
        <v>75</v>
      </c>
      <c r="AY127" s="216" t="s">
        <v>115</v>
      </c>
    </row>
    <row r="128" spans="1:65" s="15" customFormat="1" ht="11.25">
      <c r="B128" s="217"/>
      <c r="C128" s="218"/>
      <c r="D128" s="197" t="s">
        <v>125</v>
      </c>
      <c r="E128" s="219" t="s">
        <v>1</v>
      </c>
      <c r="F128" s="220" t="s">
        <v>128</v>
      </c>
      <c r="G128" s="218"/>
      <c r="H128" s="221">
        <v>58.875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125</v>
      </c>
      <c r="AU128" s="227" t="s">
        <v>85</v>
      </c>
      <c r="AV128" s="15" t="s">
        <v>123</v>
      </c>
      <c r="AW128" s="15" t="s">
        <v>32</v>
      </c>
      <c r="AX128" s="15" t="s">
        <v>83</v>
      </c>
      <c r="AY128" s="227" t="s">
        <v>115</v>
      </c>
    </row>
    <row r="129" spans="1:65" s="2" customFormat="1" ht="16.5" customHeight="1">
      <c r="A129" s="34"/>
      <c r="B129" s="35"/>
      <c r="C129" s="182" t="s">
        <v>85</v>
      </c>
      <c r="D129" s="182" t="s">
        <v>118</v>
      </c>
      <c r="E129" s="183" t="s">
        <v>129</v>
      </c>
      <c r="F129" s="184" t="s">
        <v>130</v>
      </c>
      <c r="G129" s="185" t="s">
        <v>131</v>
      </c>
      <c r="H129" s="186">
        <v>46</v>
      </c>
      <c r="I129" s="187"/>
      <c r="J129" s="188">
        <f>ROUND(I129*H129,2)</f>
        <v>0</v>
      </c>
      <c r="K129" s="184" t="s">
        <v>1</v>
      </c>
      <c r="L129" s="39"/>
      <c r="M129" s="189" t="s">
        <v>1</v>
      </c>
      <c r="N129" s="190" t="s">
        <v>40</v>
      </c>
      <c r="O129" s="71"/>
      <c r="P129" s="191">
        <f>O129*H129</f>
        <v>0</v>
      </c>
      <c r="Q129" s="191">
        <v>1.17E-2</v>
      </c>
      <c r="R129" s="191">
        <f>Q129*H129</f>
        <v>0.53820000000000001</v>
      </c>
      <c r="S129" s="191">
        <v>0</v>
      </c>
      <c r="T129" s="19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3" t="s">
        <v>123</v>
      </c>
      <c r="AT129" s="193" t="s">
        <v>118</v>
      </c>
      <c r="AU129" s="193" t="s">
        <v>85</v>
      </c>
      <c r="AY129" s="17" t="s">
        <v>115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7" t="s">
        <v>83</v>
      </c>
      <c r="BK129" s="194">
        <f>ROUND(I129*H129,2)</f>
        <v>0</v>
      </c>
      <c r="BL129" s="17" t="s">
        <v>123</v>
      </c>
      <c r="BM129" s="193" t="s">
        <v>132</v>
      </c>
    </row>
    <row r="130" spans="1:65" s="14" customFormat="1" ht="11.25">
      <c r="B130" s="206"/>
      <c r="C130" s="207"/>
      <c r="D130" s="197" t="s">
        <v>125</v>
      </c>
      <c r="E130" s="208" t="s">
        <v>1</v>
      </c>
      <c r="F130" s="209" t="s">
        <v>133</v>
      </c>
      <c r="G130" s="207"/>
      <c r="H130" s="210">
        <v>27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125</v>
      </c>
      <c r="AU130" s="216" t="s">
        <v>85</v>
      </c>
      <c r="AV130" s="14" t="s">
        <v>85</v>
      </c>
      <c r="AW130" s="14" t="s">
        <v>32</v>
      </c>
      <c r="AX130" s="14" t="s">
        <v>75</v>
      </c>
      <c r="AY130" s="216" t="s">
        <v>115</v>
      </c>
    </row>
    <row r="131" spans="1:65" s="14" customFormat="1" ht="11.25">
      <c r="B131" s="206"/>
      <c r="C131" s="207"/>
      <c r="D131" s="197" t="s">
        <v>125</v>
      </c>
      <c r="E131" s="208" t="s">
        <v>1</v>
      </c>
      <c r="F131" s="209" t="s">
        <v>134</v>
      </c>
      <c r="G131" s="207"/>
      <c r="H131" s="210">
        <v>19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125</v>
      </c>
      <c r="AU131" s="216" t="s">
        <v>85</v>
      </c>
      <c r="AV131" s="14" t="s">
        <v>85</v>
      </c>
      <c r="AW131" s="14" t="s">
        <v>32</v>
      </c>
      <c r="AX131" s="14" t="s">
        <v>75</v>
      </c>
      <c r="AY131" s="216" t="s">
        <v>115</v>
      </c>
    </row>
    <row r="132" spans="1:65" s="15" customFormat="1" ht="11.25">
      <c r="B132" s="217"/>
      <c r="C132" s="218"/>
      <c r="D132" s="197" t="s">
        <v>125</v>
      </c>
      <c r="E132" s="219" t="s">
        <v>1</v>
      </c>
      <c r="F132" s="220" t="s">
        <v>128</v>
      </c>
      <c r="G132" s="218"/>
      <c r="H132" s="221">
        <v>46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125</v>
      </c>
      <c r="AU132" s="227" t="s">
        <v>85</v>
      </c>
      <c r="AV132" s="15" t="s">
        <v>123</v>
      </c>
      <c r="AW132" s="15" t="s">
        <v>32</v>
      </c>
      <c r="AX132" s="15" t="s">
        <v>83</v>
      </c>
      <c r="AY132" s="227" t="s">
        <v>115</v>
      </c>
    </row>
    <row r="133" spans="1:65" s="2" customFormat="1" ht="16.5" customHeight="1">
      <c r="A133" s="34"/>
      <c r="B133" s="35"/>
      <c r="C133" s="228" t="s">
        <v>135</v>
      </c>
      <c r="D133" s="228" t="s">
        <v>136</v>
      </c>
      <c r="E133" s="229" t="s">
        <v>137</v>
      </c>
      <c r="F133" s="230" t="s">
        <v>138</v>
      </c>
      <c r="G133" s="231" t="s">
        <v>131</v>
      </c>
      <c r="H133" s="232">
        <v>46</v>
      </c>
      <c r="I133" s="233"/>
      <c r="J133" s="234">
        <f>ROUND(I133*H133,2)</f>
        <v>0</v>
      </c>
      <c r="K133" s="230" t="s">
        <v>1</v>
      </c>
      <c r="L133" s="235"/>
      <c r="M133" s="236" t="s">
        <v>1</v>
      </c>
      <c r="N133" s="237" t="s">
        <v>40</v>
      </c>
      <c r="O133" s="71"/>
      <c r="P133" s="191">
        <f>O133*H133</f>
        <v>0</v>
      </c>
      <c r="Q133" s="191">
        <v>8.0000000000000002E-3</v>
      </c>
      <c r="R133" s="191">
        <f>Q133*H133</f>
        <v>0.36799999999999999</v>
      </c>
      <c r="S133" s="191">
        <v>0</v>
      </c>
      <c r="T133" s="19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3" t="s">
        <v>139</v>
      </c>
      <c r="AT133" s="193" t="s">
        <v>136</v>
      </c>
      <c r="AU133" s="193" t="s">
        <v>85</v>
      </c>
      <c r="AY133" s="17" t="s">
        <v>115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7" t="s">
        <v>83</v>
      </c>
      <c r="BK133" s="194">
        <f>ROUND(I133*H133,2)</f>
        <v>0</v>
      </c>
      <c r="BL133" s="17" t="s">
        <v>123</v>
      </c>
      <c r="BM133" s="193" t="s">
        <v>140</v>
      </c>
    </row>
    <row r="134" spans="1:65" s="2" customFormat="1" ht="16.5" customHeight="1">
      <c r="A134" s="34"/>
      <c r="B134" s="35"/>
      <c r="C134" s="182" t="s">
        <v>123</v>
      </c>
      <c r="D134" s="182" t="s">
        <v>118</v>
      </c>
      <c r="E134" s="183" t="s">
        <v>141</v>
      </c>
      <c r="F134" s="184" t="s">
        <v>142</v>
      </c>
      <c r="G134" s="185" t="s">
        <v>131</v>
      </c>
      <c r="H134" s="186">
        <v>26</v>
      </c>
      <c r="I134" s="187"/>
      <c r="J134" s="188">
        <f>ROUND(I134*H134,2)</f>
        <v>0</v>
      </c>
      <c r="K134" s="184" t="s">
        <v>1</v>
      </c>
      <c r="L134" s="39"/>
      <c r="M134" s="189" t="s">
        <v>1</v>
      </c>
      <c r="N134" s="190" t="s">
        <v>40</v>
      </c>
      <c r="O134" s="71"/>
      <c r="P134" s="191">
        <f>O134*H134</f>
        <v>0</v>
      </c>
      <c r="Q134" s="191">
        <v>1.0000000000000001E-5</v>
      </c>
      <c r="R134" s="191">
        <f>Q134*H134</f>
        <v>2.6000000000000003E-4</v>
      </c>
      <c r="S134" s="191">
        <v>0</v>
      </c>
      <c r="T134" s="19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3" t="s">
        <v>123</v>
      </c>
      <c r="AT134" s="193" t="s">
        <v>118</v>
      </c>
      <c r="AU134" s="193" t="s">
        <v>85</v>
      </c>
      <c r="AY134" s="17" t="s">
        <v>115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7" t="s">
        <v>83</v>
      </c>
      <c r="BK134" s="194">
        <f>ROUND(I134*H134,2)</f>
        <v>0</v>
      </c>
      <c r="BL134" s="17" t="s">
        <v>123</v>
      </c>
      <c r="BM134" s="193" t="s">
        <v>143</v>
      </c>
    </row>
    <row r="135" spans="1:65" s="14" customFormat="1" ht="11.25">
      <c r="B135" s="206"/>
      <c r="C135" s="207"/>
      <c r="D135" s="197" t="s">
        <v>125</v>
      </c>
      <c r="E135" s="208" t="s">
        <v>1</v>
      </c>
      <c r="F135" s="209" t="s">
        <v>144</v>
      </c>
      <c r="G135" s="207"/>
      <c r="H135" s="210">
        <v>26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125</v>
      </c>
      <c r="AU135" s="216" t="s">
        <v>85</v>
      </c>
      <c r="AV135" s="14" t="s">
        <v>85</v>
      </c>
      <c r="AW135" s="14" t="s">
        <v>32</v>
      </c>
      <c r="AX135" s="14" t="s">
        <v>75</v>
      </c>
      <c r="AY135" s="216" t="s">
        <v>115</v>
      </c>
    </row>
    <row r="136" spans="1:65" s="15" customFormat="1" ht="11.25">
      <c r="B136" s="217"/>
      <c r="C136" s="218"/>
      <c r="D136" s="197" t="s">
        <v>125</v>
      </c>
      <c r="E136" s="219" t="s">
        <v>1</v>
      </c>
      <c r="F136" s="220" t="s">
        <v>128</v>
      </c>
      <c r="G136" s="218"/>
      <c r="H136" s="221">
        <v>26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125</v>
      </c>
      <c r="AU136" s="227" t="s">
        <v>85</v>
      </c>
      <c r="AV136" s="15" t="s">
        <v>123</v>
      </c>
      <c r="AW136" s="15" t="s">
        <v>32</v>
      </c>
      <c r="AX136" s="15" t="s">
        <v>83</v>
      </c>
      <c r="AY136" s="227" t="s">
        <v>115</v>
      </c>
    </row>
    <row r="137" spans="1:65" s="2" customFormat="1" ht="16.5" customHeight="1">
      <c r="A137" s="34"/>
      <c r="B137" s="35"/>
      <c r="C137" s="228" t="s">
        <v>145</v>
      </c>
      <c r="D137" s="228" t="s">
        <v>136</v>
      </c>
      <c r="E137" s="229" t="s">
        <v>146</v>
      </c>
      <c r="F137" s="230" t="s">
        <v>147</v>
      </c>
      <c r="G137" s="231" t="s">
        <v>131</v>
      </c>
      <c r="H137" s="232">
        <v>26</v>
      </c>
      <c r="I137" s="233"/>
      <c r="J137" s="234">
        <f>ROUND(I137*H137,2)</f>
        <v>0</v>
      </c>
      <c r="K137" s="230" t="s">
        <v>1</v>
      </c>
      <c r="L137" s="235"/>
      <c r="M137" s="236" t="s">
        <v>1</v>
      </c>
      <c r="N137" s="237" t="s">
        <v>40</v>
      </c>
      <c r="O137" s="71"/>
      <c r="P137" s="191">
        <f>O137*H137</f>
        <v>0</v>
      </c>
      <c r="Q137" s="191">
        <v>1.2999999999999999E-2</v>
      </c>
      <c r="R137" s="191">
        <f>Q137*H137</f>
        <v>0.33799999999999997</v>
      </c>
      <c r="S137" s="191">
        <v>0</v>
      </c>
      <c r="T137" s="19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3" t="s">
        <v>139</v>
      </c>
      <c r="AT137" s="193" t="s">
        <v>136</v>
      </c>
      <c r="AU137" s="193" t="s">
        <v>85</v>
      </c>
      <c r="AY137" s="17" t="s">
        <v>115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7" t="s">
        <v>83</v>
      </c>
      <c r="BK137" s="194">
        <f>ROUND(I137*H137,2)</f>
        <v>0</v>
      </c>
      <c r="BL137" s="17" t="s">
        <v>123</v>
      </c>
      <c r="BM137" s="193" t="s">
        <v>148</v>
      </c>
    </row>
    <row r="138" spans="1:65" s="12" customFormat="1" ht="25.9" customHeight="1">
      <c r="B138" s="166"/>
      <c r="C138" s="167"/>
      <c r="D138" s="168" t="s">
        <v>74</v>
      </c>
      <c r="E138" s="169" t="s">
        <v>149</v>
      </c>
      <c r="F138" s="169" t="s">
        <v>150</v>
      </c>
      <c r="G138" s="167"/>
      <c r="H138" s="167"/>
      <c r="I138" s="170"/>
      <c r="J138" s="171">
        <f>BK138</f>
        <v>0</v>
      </c>
      <c r="K138" s="167"/>
      <c r="L138" s="172"/>
      <c r="M138" s="173"/>
      <c r="N138" s="174"/>
      <c r="O138" s="174"/>
      <c r="P138" s="175">
        <f>P139+P145+P159</f>
        <v>0</v>
      </c>
      <c r="Q138" s="174"/>
      <c r="R138" s="175">
        <f>R139+R145+R159</f>
        <v>1.1570399999999998</v>
      </c>
      <c r="S138" s="174"/>
      <c r="T138" s="176">
        <f>T139+T145+T159</f>
        <v>0</v>
      </c>
      <c r="AR138" s="177" t="s">
        <v>85</v>
      </c>
      <c r="AT138" s="178" t="s">
        <v>74</v>
      </c>
      <c r="AU138" s="178" t="s">
        <v>75</v>
      </c>
      <c r="AY138" s="177" t="s">
        <v>115</v>
      </c>
      <c r="BK138" s="179">
        <f>BK139+BK145+BK159</f>
        <v>0</v>
      </c>
    </row>
    <row r="139" spans="1:65" s="12" customFormat="1" ht="22.9" customHeight="1">
      <c r="B139" s="166"/>
      <c r="C139" s="167"/>
      <c r="D139" s="168" t="s">
        <v>74</v>
      </c>
      <c r="E139" s="180" t="s">
        <v>151</v>
      </c>
      <c r="F139" s="180" t="s">
        <v>152</v>
      </c>
      <c r="G139" s="167"/>
      <c r="H139" s="167"/>
      <c r="I139" s="170"/>
      <c r="J139" s="181">
        <f>BK139</f>
        <v>0</v>
      </c>
      <c r="K139" s="167"/>
      <c r="L139" s="172"/>
      <c r="M139" s="173"/>
      <c r="N139" s="174"/>
      <c r="O139" s="174"/>
      <c r="P139" s="175">
        <f>SUM(P140:P144)</f>
        <v>0</v>
      </c>
      <c r="Q139" s="174"/>
      <c r="R139" s="175">
        <f>SUM(R140:R144)</f>
        <v>0</v>
      </c>
      <c r="S139" s="174"/>
      <c r="T139" s="176">
        <f>SUM(T140:T144)</f>
        <v>0</v>
      </c>
      <c r="AR139" s="177" t="s">
        <v>85</v>
      </c>
      <c r="AT139" s="178" t="s">
        <v>74</v>
      </c>
      <c r="AU139" s="178" t="s">
        <v>83</v>
      </c>
      <c r="AY139" s="177" t="s">
        <v>115</v>
      </c>
      <c r="BK139" s="179">
        <f>SUM(BK140:BK144)</f>
        <v>0</v>
      </c>
    </row>
    <row r="140" spans="1:65" s="2" customFormat="1" ht="16.5" customHeight="1">
      <c r="A140" s="34"/>
      <c r="B140" s="35"/>
      <c r="C140" s="182" t="s">
        <v>153</v>
      </c>
      <c r="D140" s="182" t="s">
        <v>118</v>
      </c>
      <c r="E140" s="183" t="s">
        <v>154</v>
      </c>
      <c r="F140" s="184" t="s">
        <v>155</v>
      </c>
      <c r="G140" s="185" t="s">
        <v>131</v>
      </c>
      <c r="H140" s="186">
        <v>3</v>
      </c>
      <c r="I140" s="187"/>
      <c r="J140" s="188">
        <f>ROUND(I140*H140,2)</f>
        <v>0</v>
      </c>
      <c r="K140" s="184" t="s">
        <v>122</v>
      </c>
      <c r="L140" s="39"/>
      <c r="M140" s="189" t="s">
        <v>1</v>
      </c>
      <c r="N140" s="190" t="s">
        <v>40</v>
      </c>
      <c r="O140" s="71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3" t="s">
        <v>156</v>
      </c>
      <c r="AT140" s="193" t="s">
        <v>118</v>
      </c>
      <c r="AU140" s="193" t="s">
        <v>85</v>
      </c>
      <c r="AY140" s="17" t="s">
        <v>115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7" t="s">
        <v>83</v>
      </c>
      <c r="BK140" s="194">
        <f>ROUND(I140*H140,2)</f>
        <v>0</v>
      </c>
      <c r="BL140" s="17" t="s">
        <v>156</v>
      </c>
      <c r="BM140" s="193" t="s">
        <v>157</v>
      </c>
    </row>
    <row r="141" spans="1:65" s="14" customFormat="1" ht="11.25">
      <c r="B141" s="206"/>
      <c r="C141" s="207"/>
      <c r="D141" s="197" t="s">
        <v>125</v>
      </c>
      <c r="E141" s="208" t="s">
        <v>1</v>
      </c>
      <c r="F141" s="209" t="s">
        <v>158</v>
      </c>
      <c r="G141" s="207"/>
      <c r="H141" s="210">
        <v>3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125</v>
      </c>
      <c r="AU141" s="216" t="s">
        <v>85</v>
      </c>
      <c r="AV141" s="14" t="s">
        <v>85</v>
      </c>
      <c r="AW141" s="14" t="s">
        <v>32</v>
      </c>
      <c r="AX141" s="14" t="s">
        <v>75</v>
      </c>
      <c r="AY141" s="216" t="s">
        <v>115</v>
      </c>
    </row>
    <row r="142" spans="1:65" s="15" customFormat="1" ht="11.25">
      <c r="B142" s="217"/>
      <c r="C142" s="218"/>
      <c r="D142" s="197" t="s">
        <v>125</v>
      </c>
      <c r="E142" s="219" t="s">
        <v>1</v>
      </c>
      <c r="F142" s="220" t="s">
        <v>128</v>
      </c>
      <c r="G142" s="218"/>
      <c r="H142" s="221">
        <v>3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125</v>
      </c>
      <c r="AU142" s="227" t="s">
        <v>85</v>
      </c>
      <c r="AV142" s="15" t="s">
        <v>123</v>
      </c>
      <c r="AW142" s="15" t="s">
        <v>32</v>
      </c>
      <c r="AX142" s="15" t="s">
        <v>83</v>
      </c>
      <c r="AY142" s="227" t="s">
        <v>115</v>
      </c>
    </row>
    <row r="143" spans="1:65" s="2" customFormat="1" ht="21.75" customHeight="1">
      <c r="A143" s="34"/>
      <c r="B143" s="35"/>
      <c r="C143" s="228" t="s">
        <v>159</v>
      </c>
      <c r="D143" s="228" t="s">
        <v>136</v>
      </c>
      <c r="E143" s="229" t="s">
        <v>160</v>
      </c>
      <c r="F143" s="230" t="s">
        <v>161</v>
      </c>
      <c r="G143" s="231" t="s">
        <v>1</v>
      </c>
      <c r="H143" s="232">
        <v>3</v>
      </c>
      <c r="I143" s="233"/>
      <c r="J143" s="234">
        <f>ROUND(I143*H143,2)</f>
        <v>0</v>
      </c>
      <c r="K143" s="230" t="s">
        <v>1</v>
      </c>
      <c r="L143" s="235"/>
      <c r="M143" s="236" t="s">
        <v>1</v>
      </c>
      <c r="N143" s="237" t="s">
        <v>40</v>
      </c>
      <c r="O143" s="71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3" t="s">
        <v>162</v>
      </c>
      <c r="AT143" s="193" t="s">
        <v>136</v>
      </c>
      <c r="AU143" s="193" t="s">
        <v>85</v>
      </c>
      <c r="AY143" s="17" t="s">
        <v>115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7" t="s">
        <v>83</v>
      </c>
      <c r="BK143" s="194">
        <f>ROUND(I143*H143,2)</f>
        <v>0</v>
      </c>
      <c r="BL143" s="17" t="s">
        <v>156</v>
      </c>
      <c r="BM143" s="193" t="s">
        <v>163</v>
      </c>
    </row>
    <row r="144" spans="1:65" s="2" customFormat="1" ht="16.5" customHeight="1">
      <c r="A144" s="34"/>
      <c r="B144" s="35"/>
      <c r="C144" s="182" t="s">
        <v>139</v>
      </c>
      <c r="D144" s="182" t="s">
        <v>118</v>
      </c>
      <c r="E144" s="183" t="s">
        <v>164</v>
      </c>
      <c r="F144" s="184" t="s">
        <v>165</v>
      </c>
      <c r="G144" s="185" t="s">
        <v>166</v>
      </c>
      <c r="H144" s="238"/>
      <c r="I144" s="187"/>
      <c r="J144" s="188">
        <f>ROUND(I144*H144,2)</f>
        <v>0</v>
      </c>
      <c r="K144" s="184" t="s">
        <v>122</v>
      </c>
      <c r="L144" s="39"/>
      <c r="M144" s="189" t="s">
        <v>1</v>
      </c>
      <c r="N144" s="190" t="s">
        <v>40</v>
      </c>
      <c r="O144" s="71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3" t="s">
        <v>156</v>
      </c>
      <c r="AT144" s="193" t="s">
        <v>118</v>
      </c>
      <c r="AU144" s="193" t="s">
        <v>85</v>
      </c>
      <c r="AY144" s="17" t="s">
        <v>115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7" t="s">
        <v>83</v>
      </c>
      <c r="BK144" s="194">
        <f>ROUND(I144*H144,2)</f>
        <v>0</v>
      </c>
      <c r="BL144" s="17" t="s">
        <v>156</v>
      </c>
      <c r="BM144" s="193" t="s">
        <v>167</v>
      </c>
    </row>
    <row r="145" spans="1:65" s="12" customFormat="1" ht="22.9" customHeight="1">
      <c r="B145" s="166"/>
      <c r="C145" s="167"/>
      <c r="D145" s="168" t="s">
        <v>74</v>
      </c>
      <c r="E145" s="180" t="s">
        <v>168</v>
      </c>
      <c r="F145" s="180" t="s">
        <v>169</v>
      </c>
      <c r="G145" s="167"/>
      <c r="H145" s="167"/>
      <c r="I145" s="170"/>
      <c r="J145" s="181">
        <f>BK145</f>
        <v>0</v>
      </c>
      <c r="K145" s="167"/>
      <c r="L145" s="172"/>
      <c r="M145" s="173"/>
      <c r="N145" s="174"/>
      <c r="O145" s="174"/>
      <c r="P145" s="175">
        <f>SUM(P146:P158)</f>
        <v>0</v>
      </c>
      <c r="Q145" s="174"/>
      <c r="R145" s="175">
        <f>SUM(R146:R158)</f>
        <v>1.1570399999999998</v>
      </c>
      <c r="S145" s="174"/>
      <c r="T145" s="176">
        <f>SUM(T146:T158)</f>
        <v>0</v>
      </c>
      <c r="AR145" s="177" t="s">
        <v>85</v>
      </c>
      <c r="AT145" s="178" t="s">
        <v>74</v>
      </c>
      <c r="AU145" s="178" t="s">
        <v>83</v>
      </c>
      <c r="AY145" s="177" t="s">
        <v>115</v>
      </c>
      <c r="BK145" s="179">
        <f>SUM(BK146:BK158)</f>
        <v>0</v>
      </c>
    </row>
    <row r="146" spans="1:65" s="2" customFormat="1" ht="16.5" customHeight="1">
      <c r="A146" s="34"/>
      <c r="B146" s="35"/>
      <c r="C146" s="182" t="s">
        <v>116</v>
      </c>
      <c r="D146" s="182" t="s">
        <v>118</v>
      </c>
      <c r="E146" s="183" t="s">
        <v>170</v>
      </c>
      <c r="F146" s="184" t="s">
        <v>171</v>
      </c>
      <c r="G146" s="185" t="s">
        <v>131</v>
      </c>
      <c r="H146" s="186">
        <v>18</v>
      </c>
      <c r="I146" s="187"/>
      <c r="J146" s="188">
        <f>ROUND(I146*H146,2)</f>
        <v>0</v>
      </c>
      <c r="K146" s="184" t="s">
        <v>1</v>
      </c>
      <c r="L146" s="39"/>
      <c r="M146" s="189" t="s">
        <v>1</v>
      </c>
      <c r="N146" s="190" t="s">
        <v>40</v>
      </c>
      <c r="O146" s="71"/>
      <c r="P146" s="191">
        <f>O146*H146</f>
        <v>0</v>
      </c>
      <c r="Q146" s="191">
        <v>4.9279999999999997E-2</v>
      </c>
      <c r="R146" s="191">
        <f>Q146*H146</f>
        <v>0.88703999999999994</v>
      </c>
      <c r="S146" s="191">
        <v>0</v>
      </c>
      <c r="T146" s="19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3" t="s">
        <v>156</v>
      </c>
      <c r="AT146" s="193" t="s">
        <v>118</v>
      </c>
      <c r="AU146" s="193" t="s">
        <v>85</v>
      </c>
      <c r="AY146" s="17" t="s">
        <v>115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7" t="s">
        <v>83</v>
      </c>
      <c r="BK146" s="194">
        <f>ROUND(I146*H146,2)</f>
        <v>0</v>
      </c>
      <c r="BL146" s="17" t="s">
        <v>156</v>
      </c>
      <c r="BM146" s="193" t="s">
        <v>172</v>
      </c>
    </row>
    <row r="147" spans="1:65" s="13" customFormat="1" ht="11.25">
      <c r="B147" s="195"/>
      <c r="C147" s="196"/>
      <c r="D147" s="197" t="s">
        <v>125</v>
      </c>
      <c r="E147" s="198" t="s">
        <v>1</v>
      </c>
      <c r="F147" s="199" t="s">
        <v>173</v>
      </c>
      <c r="G147" s="196"/>
      <c r="H147" s="198" t="s">
        <v>1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125</v>
      </c>
      <c r="AU147" s="205" t="s">
        <v>85</v>
      </c>
      <c r="AV147" s="13" t="s">
        <v>83</v>
      </c>
      <c r="AW147" s="13" t="s">
        <v>32</v>
      </c>
      <c r="AX147" s="13" t="s">
        <v>75</v>
      </c>
      <c r="AY147" s="205" t="s">
        <v>115</v>
      </c>
    </row>
    <row r="148" spans="1:65" s="14" customFormat="1" ht="11.25">
      <c r="B148" s="206"/>
      <c r="C148" s="207"/>
      <c r="D148" s="197" t="s">
        <v>125</v>
      </c>
      <c r="E148" s="208" t="s">
        <v>1</v>
      </c>
      <c r="F148" s="209" t="s">
        <v>174</v>
      </c>
      <c r="G148" s="207"/>
      <c r="H148" s="210">
        <v>4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125</v>
      </c>
      <c r="AU148" s="216" t="s">
        <v>85</v>
      </c>
      <c r="AV148" s="14" t="s">
        <v>85</v>
      </c>
      <c r="AW148" s="14" t="s">
        <v>32</v>
      </c>
      <c r="AX148" s="14" t="s">
        <v>75</v>
      </c>
      <c r="AY148" s="216" t="s">
        <v>115</v>
      </c>
    </row>
    <row r="149" spans="1:65" s="14" customFormat="1" ht="11.25">
      <c r="B149" s="206"/>
      <c r="C149" s="207"/>
      <c r="D149" s="197" t="s">
        <v>125</v>
      </c>
      <c r="E149" s="208" t="s">
        <v>1</v>
      </c>
      <c r="F149" s="209" t="s">
        <v>175</v>
      </c>
      <c r="G149" s="207"/>
      <c r="H149" s="210">
        <v>1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125</v>
      </c>
      <c r="AU149" s="216" t="s">
        <v>85</v>
      </c>
      <c r="AV149" s="14" t="s">
        <v>85</v>
      </c>
      <c r="AW149" s="14" t="s">
        <v>32</v>
      </c>
      <c r="AX149" s="14" t="s">
        <v>75</v>
      </c>
      <c r="AY149" s="216" t="s">
        <v>115</v>
      </c>
    </row>
    <row r="150" spans="1:65" s="14" customFormat="1" ht="11.25">
      <c r="B150" s="206"/>
      <c r="C150" s="207"/>
      <c r="D150" s="197" t="s">
        <v>125</v>
      </c>
      <c r="E150" s="208" t="s">
        <v>1</v>
      </c>
      <c r="F150" s="209" t="s">
        <v>176</v>
      </c>
      <c r="G150" s="207"/>
      <c r="H150" s="210">
        <v>3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125</v>
      </c>
      <c r="AU150" s="216" t="s">
        <v>85</v>
      </c>
      <c r="AV150" s="14" t="s">
        <v>85</v>
      </c>
      <c r="AW150" s="14" t="s">
        <v>32</v>
      </c>
      <c r="AX150" s="14" t="s">
        <v>75</v>
      </c>
      <c r="AY150" s="216" t="s">
        <v>115</v>
      </c>
    </row>
    <row r="151" spans="1:65" s="13" customFormat="1" ht="11.25">
      <c r="B151" s="195"/>
      <c r="C151" s="196"/>
      <c r="D151" s="197" t="s">
        <v>125</v>
      </c>
      <c r="E151" s="198" t="s">
        <v>1</v>
      </c>
      <c r="F151" s="199" t="s">
        <v>177</v>
      </c>
      <c r="G151" s="196"/>
      <c r="H151" s="198" t="s">
        <v>1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125</v>
      </c>
      <c r="AU151" s="205" t="s">
        <v>85</v>
      </c>
      <c r="AV151" s="13" t="s">
        <v>83</v>
      </c>
      <c r="AW151" s="13" t="s">
        <v>32</v>
      </c>
      <c r="AX151" s="13" t="s">
        <v>75</v>
      </c>
      <c r="AY151" s="205" t="s">
        <v>115</v>
      </c>
    </row>
    <row r="152" spans="1:65" s="14" customFormat="1" ht="11.25">
      <c r="B152" s="206"/>
      <c r="C152" s="207"/>
      <c r="D152" s="197" t="s">
        <v>125</v>
      </c>
      <c r="E152" s="208" t="s">
        <v>1</v>
      </c>
      <c r="F152" s="209" t="s">
        <v>174</v>
      </c>
      <c r="G152" s="207"/>
      <c r="H152" s="210">
        <v>4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125</v>
      </c>
      <c r="AU152" s="216" t="s">
        <v>85</v>
      </c>
      <c r="AV152" s="14" t="s">
        <v>85</v>
      </c>
      <c r="AW152" s="14" t="s">
        <v>32</v>
      </c>
      <c r="AX152" s="14" t="s">
        <v>75</v>
      </c>
      <c r="AY152" s="216" t="s">
        <v>115</v>
      </c>
    </row>
    <row r="153" spans="1:65" s="14" customFormat="1" ht="11.25">
      <c r="B153" s="206"/>
      <c r="C153" s="207"/>
      <c r="D153" s="197" t="s">
        <v>125</v>
      </c>
      <c r="E153" s="208" t="s">
        <v>1</v>
      </c>
      <c r="F153" s="209" t="s">
        <v>178</v>
      </c>
      <c r="G153" s="207"/>
      <c r="H153" s="210">
        <v>2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125</v>
      </c>
      <c r="AU153" s="216" t="s">
        <v>85</v>
      </c>
      <c r="AV153" s="14" t="s">
        <v>85</v>
      </c>
      <c r="AW153" s="14" t="s">
        <v>32</v>
      </c>
      <c r="AX153" s="14" t="s">
        <v>75</v>
      </c>
      <c r="AY153" s="216" t="s">
        <v>115</v>
      </c>
    </row>
    <row r="154" spans="1:65" s="14" customFormat="1" ht="11.25">
      <c r="B154" s="206"/>
      <c r="C154" s="207"/>
      <c r="D154" s="197" t="s">
        <v>125</v>
      </c>
      <c r="E154" s="208" t="s">
        <v>1</v>
      </c>
      <c r="F154" s="209" t="s">
        <v>174</v>
      </c>
      <c r="G154" s="207"/>
      <c r="H154" s="210">
        <v>4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125</v>
      </c>
      <c r="AU154" s="216" t="s">
        <v>85</v>
      </c>
      <c r="AV154" s="14" t="s">
        <v>85</v>
      </c>
      <c r="AW154" s="14" t="s">
        <v>32</v>
      </c>
      <c r="AX154" s="14" t="s">
        <v>75</v>
      </c>
      <c r="AY154" s="216" t="s">
        <v>115</v>
      </c>
    </row>
    <row r="155" spans="1:65" s="15" customFormat="1" ht="11.25">
      <c r="B155" s="217"/>
      <c r="C155" s="218"/>
      <c r="D155" s="197" t="s">
        <v>125</v>
      </c>
      <c r="E155" s="219" t="s">
        <v>1</v>
      </c>
      <c r="F155" s="220" t="s">
        <v>128</v>
      </c>
      <c r="G155" s="218"/>
      <c r="H155" s="221">
        <v>18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125</v>
      </c>
      <c r="AU155" s="227" t="s">
        <v>85</v>
      </c>
      <c r="AV155" s="15" t="s">
        <v>123</v>
      </c>
      <c r="AW155" s="15" t="s">
        <v>32</v>
      </c>
      <c r="AX155" s="15" t="s">
        <v>83</v>
      </c>
      <c r="AY155" s="227" t="s">
        <v>115</v>
      </c>
    </row>
    <row r="156" spans="1:65" s="2" customFormat="1" ht="21.75" customHeight="1">
      <c r="A156" s="34"/>
      <c r="B156" s="35"/>
      <c r="C156" s="228" t="s">
        <v>179</v>
      </c>
      <c r="D156" s="228" t="s">
        <v>136</v>
      </c>
      <c r="E156" s="229" t="s">
        <v>180</v>
      </c>
      <c r="F156" s="230" t="s">
        <v>181</v>
      </c>
      <c r="G156" s="231" t="s">
        <v>131</v>
      </c>
      <c r="H156" s="232">
        <v>8</v>
      </c>
      <c r="I156" s="233"/>
      <c r="J156" s="234">
        <f>ROUND(I156*H156,2)</f>
        <v>0</v>
      </c>
      <c r="K156" s="230" t="s">
        <v>1</v>
      </c>
      <c r="L156" s="235"/>
      <c r="M156" s="236" t="s">
        <v>1</v>
      </c>
      <c r="N156" s="237" t="s">
        <v>40</v>
      </c>
      <c r="O156" s="71"/>
      <c r="P156" s="191">
        <f>O156*H156</f>
        <v>0</v>
      </c>
      <c r="Q156" s="191">
        <v>1.4999999999999999E-2</v>
      </c>
      <c r="R156" s="191">
        <f>Q156*H156</f>
        <v>0.12</v>
      </c>
      <c r="S156" s="191">
        <v>0</v>
      </c>
      <c r="T156" s="19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3" t="s">
        <v>162</v>
      </c>
      <c r="AT156" s="193" t="s">
        <v>136</v>
      </c>
      <c r="AU156" s="193" t="s">
        <v>85</v>
      </c>
      <c r="AY156" s="17" t="s">
        <v>115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7" t="s">
        <v>83</v>
      </c>
      <c r="BK156" s="194">
        <f>ROUND(I156*H156,2)</f>
        <v>0</v>
      </c>
      <c r="BL156" s="17" t="s">
        <v>156</v>
      </c>
      <c r="BM156" s="193" t="s">
        <v>182</v>
      </c>
    </row>
    <row r="157" spans="1:65" s="2" customFormat="1" ht="21.75" customHeight="1">
      <c r="A157" s="34"/>
      <c r="B157" s="35"/>
      <c r="C157" s="228" t="s">
        <v>183</v>
      </c>
      <c r="D157" s="228" t="s">
        <v>136</v>
      </c>
      <c r="E157" s="229" t="s">
        <v>184</v>
      </c>
      <c r="F157" s="230" t="s">
        <v>185</v>
      </c>
      <c r="G157" s="231" t="s">
        <v>131</v>
      </c>
      <c r="H157" s="232">
        <v>10</v>
      </c>
      <c r="I157" s="233"/>
      <c r="J157" s="234">
        <f>ROUND(I157*H157,2)</f>
        <v>0</v>
      </c>
      <c r="K157" s="230" t="s">
        <v>1</v>
      </c>
      <c r="L157" s="235"/>
      <c r="M157" s="236" t="s">
        <v>1</v>
      </c>
      <c r="N157" s="237" t="s">
        <v>40</v>
      </c>
      <c r="O157" s="71"/>
      <c r="P157" s="191">
        <f>O157*H157</f>
        <v>0</v>
      </c>
      <c r="Q157" s="191">
        <v>1.4999999999999999E-2</v>
      </c>
      <c r="R157" s="191">
        <f>Q157*H157</f>
        <v>0.15</v>
      </c>
      <c r="S157" s="191">
        <v>0</v>
      </c>
      <c r="T157" s="19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3" t="s">
        <v>162</v>
      </c>
      <c r="AT157" s="193" t="s">
        <v>136</v>
      </c>
      <c r="AU157" s="193" t="s">
        <v>85</v>
      </c>
      <c r="AY157" s="17" t="s">
        <v>115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7" t="s">
        <v>83</v>
      </c>
      <c r="BK157" s="194">
        <f>ROUND(I157*H157,2)</f>
        <v>0</v>
      </c>
      <c r="BL157" s="17" t="s">
        <v>156</v>
      </c>
      <c r="BM157" s="193" t="s">
        <v>186</v>
      </c>
    </row>
    <row r="158" spans="1:65" s="2" customFormat="1" ht="16.5" customHeight="1">
      <c r="A158" s="34"/>
      <c r="B158" s="35"/>
      <c r="C158" s="182" t="s">
        <v>187</v>
      </c>
      <c r="D158" s="182" t="s">
        <v>118</v>
      </c>
      <c r="E158" s="183" t="s">
        <v>188</v>
      </c>
      <c r="F158" s="184" t="s">
        <v>189</v>
      </c>
      <c r="G158" s="185" t="s">
        <v>166</v>
      </c>
      <c r="H158" s="238"/>
      <c r="I158" s="187"/>
      <c r="J158" s="188">
        <f>ROUND(I158*H158,2)</f>
        <v>0</v>
      </c>
      <c r="K158" s="184" t="s">
        <v>122</v>
      </c>
      <c r="L158" s="39"/>
      <c r="M158" s="189" t="s">
        <v>1</v>
      </c>
      <c r="N158" s="190" t="s">
        <v>40</v>
      </c>
      <c r="O158" s="71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3" t="s">
        <v>156</v>
      </c>
      <c r="AT158" s="193" t="s">
        <v>118</v>
      </c>
      <c r="AU158" s="193" t="s">
        <v>85</v>
      </c>
      <c r="AY158" s="17" t="s">
        <v>115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7" t="s">
        <v>83</v>
      </c>
      <c r="BK158" s="194">
        <f>ROUND(I158*H158,2)</f>
        <v>0</v>
      </c>
      <c r="BL158" s="17" t="s">
        <v>156</v>
      </c>
      <c r="BM158" s="193" t="s">
        <v>190</v>
      </c>
    </row>
    <row r="159" spans="1:65" s="12" customFormat="1" ht="22.9" customHeight="1">
      <c r="B159" s="166"/>
      <c r="C159" s="167"/>
      <c r="D159" s="168" t="s">
        <v>74</v>
      </c>
      <c r="E159" s="180" t="s">
        <v>191</v>
      </c>
      <c r="F159" s="180" t="s">
        <v>192</v>
      </c>
      <c r="G159" s="167"/>
      <c r="H159" s="167"/>
      <c r="I159" s="170"/>
      <c r="J159" s="181">
        <f>BK159</f>
        <v>0</v>
      </c>
      <c r="K159" s="167"/>
      <c r="L159" s="172"/>
      <c r="M159" s="173"/>
      <c r="N159" s="174"/>
      <c r="O159" s="174"/>
      <c r="P159" s="175">
        <f>SUM(P160:P196)</f>
        <v>0</v>
      </c>
      <c r="Q159" s="174"/>
      <c r="R159" s="175">
        <f>SUM(R160:R196)</f>
        <v>0</v>
      </c>
      <c r="S159" s="174"/>
      <c r="T159" s="176">
        <f>SUM(T160:T196)</f>
        <v>0</v>
      </c>
      <c r="AR159" s="177" t="s">
        <v>85</v>
      </c>
      <c r="AT159" s="178" t="s">
        <v>74</v>
      </c>
      <c r="AU159" s="178" t="s">
        <v>83</v>
      </c>
      <c r="AY159" s="177" t="s">
        <v>115</v>
      </c>
      <c r="BK159" s="179">
        <f>SUM(BK160:BK196)</f>
        <v>0</v>
      </c>
    </row>
    <row r="160" spans="1:65" s="2" customFormat="1" ht="16.5" customHeight="1">
      <c r="A160" s="34"/>
      <c r="B160" s="35"/>
      <c r="C160" s="228" t="s">
        <v>193</v>
      </c>
      <c r="D160" s="228" t="s">
        <v>136</v>
      </c>
      <c r="E160" s="229" t="s">
        <v>194</v>
      </c>
      <c r="F160" s="230" t="s">
        <v>195</v>
      </c>
      <c r="G160" s="231" t="s">
        <v>131</v>
      </c>
      <c r="H160" s="232">
        <v>98</v>
      </c>
      <c r="I160" s="233"/>
      <c r="J160" s="234">
        <f>ROUND(I160*H160,2)</f>
        <v>0</v>
      </c>
      <c r="K160" s="230" t="s">
        <v>1</v>
      </c>
      <c r="L160" s="235"/>
      <c r="M160" s="236" t="s">
        <v>1</v>
      </c>
      <c r="N160" s="237" t="s">
        <v>40</v>
      </c>
      <c r="O160" s="71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3" t="s">
        <v>162</v>
      </c>
      <c r="AT160" s="193" t="s">
        <v>136</v>
      </c>
      <c r="AU160" s="193" t="s">
        <v>85</v>
      </c>
      <c r="AY160" s="17" t="s">
        <v>115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7" t="s">
        <v>83</v>
      </c>
      <c r="BK160" s="194">
        <f>ROUND(I160*H160,2)</f>
        <v>0</v>
      </c>
      <c r="BL160" s="17" t="s">
        <v>156</v>
      </c>
      <c r="BM160" s="193" t="s">
        <v>196</v>
      </c>
    </row>
    <row r="161" spans="1:65" s="14" customFormat="1" ht="11.25">
      <c r="B161" s="206"/>
      <c r="C161" s="207"/>
      <c r="D161" s="197" t="s">
        <v>125</v>
      </c>
      <c r="E161" s="208" t="s">
        <v>1</v>
      </c>
      <c r="F161" s="209" t="s">
        <v>197</v>
      </c>
      <c r="G161" s="207"/>
      <c r="H161" s="210">
        <v>34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125</v>
      </c>
      <c r="AU161" s="216" t="s">
        <v>85</v>
      </c>
      <c r="AV161" s="14" t="s">
        <v>85</v>
      </c>
      <c r="AW161" s="14" t="s">
        <v>32</v>
      </c>
      <c r="AX161" s="14" t="s">
        <v>75</v>
      </c>
      <c r="AY161" s="216" t="s">
        <v>115</v>
      </c>
    </row>
    <row r="162" spans="1:65" s="14" customFormat="1" ht="11.25">
      <c r="B162" s="206"/>
      <c r="C162" s="207"/>
      <c r="D162" s="197" t="s">
        <v>125</v>
      </c>
      <c r="E162" s="208" t="s">
        <v>1</v>
      </c>
      <c r="F162" s="209" t="s">
        <v>198</v>
      </c>
      <c r="G162" s="207"/>
      <c r="H162" s="210">
        <v>14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125</v>
      </c>
      <c r="AU162" s="216" t="s">
        <v>85</v>
      </c>
      <c r="AV162" s="14" t="s">
        <v>85</v>
      </c>
      <c r="AW162" s="14" t="s">
        <v>32</v>
      </c>
      <c r="AX162" s="14" t="s">
        <v>75</v>
      </c>
      <c r="AY162" s="216" t="s">
        <v>115</v>
      </c>
    </row>
    <row r="163" spans="1:65" s="14" customFormat="1" ht="11.25">
      <c r="B163" s="206"/>
      <c r="C163" s="207"/>
      <c r="D163" s="197" t="s">
        <v>125</v>
      </c>
      <c r="E163" s="208" t="s">
        <v>1</v>
      </c>
      <c r="F163" s="209" t="s">
        <v>199</v>
      </c>
      <c r="G163" s="207"/>
      <c r="H163" s="210">
        <v>50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125</v>
      </c>
      <c r="AU163" s="216" t="s">
        <v>85</v>
      </c>
      <c r="AV163" s="14" t="s">
        <v>85</v>
      </c>
      <c r="AW163" s="14" t="s">
        <v>32</v>
      </c>
      <c r="AX163" s="14" t="s">
        <v>75</v>
      </c>
      <c r="AY163" s="216" t="s">
        <v>115</v>
      </c>
    </row>
    <row r="164" spans="1:65" s="15" customFormat="1" ht="11.25">
      <c r="B164" s="217"/>
      <c r="C164" s="218"/>
      <c r="D164" s="197" t="s">
        <v>125</v>
      </c>
      <c r="E164" s="219" t="s">
        <v>1</v>
      </c>
      <c r="F164" s="220" t="s">
        <v>128</v>
      </c>
      <c r="G164" s="218"/>
      <c r="H164" s="221">
        <v>98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125</v>
      </c>
      <c r="AU164" s="227" t="s">
        <v>85</v>
      </c>
      <c r="AV164" s="15" t="s">
        <v>123</v>
      </c>
      <c r="AW164" s="15" t="s">
        <v>32</v>
      </c>
      <c r="AX164" s="15" t="s">
        <v>83</v>
      </c>
      <c r="AY164" s="227" t="s">
        <v>115</v>
      </c>
    </row>
    <row r="165" spans="1:65" s="2" customFormat="1" ht="16.5" customHeight="1">
      <c r="A165" s="34"/>
      <c r="B165" s="35"/>
      <c r="C165" s="228" t="s">
        <v>200</v>
      </c>
      <c r="D165" s="228" t="s">
        <v>136</v>
      </c>
      <c r="E165" s="229" t="s">
        <v>201</v>
      </c>
      <c r="F165" s="230" t="s">
        <v>202</v>
      </c>
      <c r="G165" s="231" t="s">
        <v>131</v>
      </c>
      <c r="H165" s="232">
        <v>27</v>
      </c>
      <c r="I165" s="233"/>
      <c r="J165" s="234">
        <f>ROUND(I165*H165,2)</f>
        <v>0</v>
      </c>
      <c r="K165" s="230" t="s">
        <v>1</v>
      </c>
      <c r="L165" s="235"/>
      <c r="M165" s="236" t="s">
        <v>1</v>
      </c>
      <c r="N165" s="237" t="s">
        <v>40</v>
      </c>
      <c r="O165" s="71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3" t="s">
        <v>162</v>
      </c>
      <c r="AT165" s="193" t="s">
        <v>136</v>
      </c>
      <c r="AU165" s="193" t="s">
        <v>85</v>
      </c>
      <c r="AY165" s="17" t="s">
        <v>115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83</v>
      </c>
      <c r="BK165" s="194">
        <f>ROUND(I165*H165,2)</f>
        <v>0</v>
      </c>
      <c r="BL165" s="17" t="s">
        <v>156</v>
      </c>
      <c r="BM165" s="193" t="s">
        <v>203</v>
      </c>
    </row>
    <row r="166" spans="1:65" s="14" customFormat="1" ht="11.25">
      <c r="B166" s="206"/>
      <c r="C166" s="207"/>
      <c r="D166" s="197" t="s">
        <v>125</v>
      </c>
      <c r="E166" s="208" t="s">
        <v>1</v>
      </c>
      <c r="F166" s="209" t="s">
        <v>204</v>
      </c>
      <c r="G166" s="207"/>
      <c r="H166" s="210">
        <v>10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125</v>
      </c>
      <c r="AU166" s="216" t="s">
        <v>85</v>
      </c>
      <c r="AV166" s="14" t="s">
        <v>85</v>
      </c>
      <c r="AW166" s="14" t="s">
        <v>32</v>
      </c>
      <c r="AX166" s="14" t="s">
        <v>75</v>
      </c>
      <c r="AY166" s="216" t="s">
        <v>115</v>
      </c>
    </row>
    <row r="167" spans="1:65" s="14" customFormat="1" ht="11.25">
      <c r="B167" s="206"/>
      <c r="C167" s="207"/>
      <c r="D167" s="197" t="s">
        <v>125</v>
      </c>
      <c r="E167" s="208" t="s">
        <v>1</v>
      </c>
      <c r="F167" s="209" t="s">
        <v>205</v>
      </c>
      <c r="G167" s="207"/>
      <c r="H167" s="210">
        <v>5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125</v>
      </c>
      <c r="AU167" s="216" t="s">
        <v>85</v>
      </c>
      <c r="AV167" s="14" t="s">
        <v>85</v>
      </c>
      <c r="AW167" s="14" t="s">
        <v>32</v>
      </c>
      <c r="AX167" s="14" t="s">
        <v>75</v>
      </c>
      <c r="AY167" s="216" t="s">
        <v>115</v>
      </c>
    </row>
    <row r="168" spans="1:65" s="14" customFormat="1" ht="11.25">
      <c r="B168" s="206"/>
      <c r="C168" s="207"/>
      <c r="D168" s="197" t="s">
        <v>125</v>
      </c>
      <c r="E168" s="208" t="s">
        <v>1</v>
      </c>
      <c r="F168" s="209" t="s">
        <v>206</v>
      </c>
      <c r="G168" s="207"/>
      <c r="H168" s="210">
        <v>12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125</v>
      </c>
      <c r="AU168" s="216" t="s">
        <v>85</v>
      </c>
      <c r="AV168" s="14" t="s">
        <v>85</v>
      </c>
      <c r="AW168" s="14" t="s">
        <v>32</v>
      </c>
      <c r="AX168" s="14" t="s">
        <v>75</v>
      </c>
      <c r="AY168" s="216" t="s">
        <v>115</v>
      </c>
    </row>
    <row r="169" spans="1:65" s="15" customFormat="1" ht="11.25">
      <c r="B169" s="217"/>
      <c r="C169" s="218"/>
      <c r="D169" s="197" t="s">
        <v>125</v>
      </c>
      <c r="E169" s="219" t="s">
        <v>1</v>
      </c>
      <c r="F169" s="220" t="s">
        <v>128</v>
      </c>
      <c r="G169" s="218"/>
      <c r="H169" s="221">
        <v>27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125</v>
      </c>
      <c r="AU169" s="227" t="s">
        <v>85</v>
      </c>
      <c r="AV169" s="15" t="s">
        <v>123</v>
      </c>
      <c r="AW169" s="15" t="s">
        <v>32</v>
      </c>
      <c r="AX169" s="15" t="s">
        <v>83</v>
      </c>
      <c r="AY169" s="227" t="s">
        <v>115</v>
      </c>
    </row>
    <row r="170" spans="1:65" s="2" customFormat="1" ht="16.5" customHeight="1">
      <c r="A170" s="34"/>
      <c r="B170" s="35"/>
      <c r="C170" s="228" t="s">
        <v>8</v>
      </c>
      <c r="D170" s="228" t="s">
        <v>136</v>
      </c>
      <c r="E170" s="229" t="s">
        <v>207</v>
      </c>
      <c r="F170" s="230" t="s">
        <v>208</v>
      </c>
      <c r="G170" s="231" t="s">
        <v>131</v>
      </c>
      <c r="H170" s="232">
        <v>33</v>
      </c>
      <c r="I170" s="233"/>
      <c r="J170" s="234">
        <f>ROUND(I170*H170,2)</f>
        <v>0</v>
      </c>
      <c r="K170" s="230" t="s">
        <v>1</v>
      </c>
      <c r="L170" s="235"/>
      <c r="M170" s="236" t="s">
        <v>1</v>
      </c>
      <c r="N170" s="237" t="s">
        <v>40</v>
      </c>
      <c r="O170" s="71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3" t="s">
        <v>162</v>
      </c>
      <c r="AT170" s="193" t="s">
        <v>136</v>
      </c>
      <c r="AU170" s="193" t="s">
        <v>85</v>
      </c>
      <c r="AY170" s="17" t="s">
        <v>115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7" t="s">
        <v>83</v>
      </c>
      <c r="BK170" s="194">
        <f>ROUND(I170*H170,2)</f>
        <v>0</v>
      </c>
      <c r="BL170" s="17" t="s">
        <v>156</v>
      </c>
      <c r="BM170" s="193" t="s">
        <v>209</v>
      </c>
    </row>
    <row r="171" spans="1:65" s="14" customFormat="1" ht="11.25">
      <c r="B171" s="206"/>
      <c r="C171" s="207"/>
      <c r="D171" s="197" t="s">
        <v>125</v>
      </c>
      <c r="E171" s="208" t="s">
        <v>1</v>
      </c>
      <c r="F171" s="209" t="s">
        <v>210</v>
      </c>
      <c r="G171" s="207"/>
      <c r="H171" s="210">
        <v>12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125</v>
      </c>
      <c r="AU171" s="216" t="s">
        <v>85</v>
      </c>
      <c r="AV171" s="14" t="s">
        <v>85</v>
      </c>
      <c r="AW171" s="14" t="s">
        <v>32</v>
      </c>
      <c r="AX171" s="14" t="s">
        <v>75</v>
      </c>
      <c r="AY171" s="216" t="s">
        <v>115</v>
      </c>
    </row>
    <row r="172" spans="1:65" s="14" customFormat="1" ht="11.25">
      <c r="B172" s="206"/>
      <c r="C172" s="207"/>
      <c r="D172" s="197" t="s">
        <v>125</v>
      </c>
      <c r="E172" s="208" t="s">
        <v>1</v>
      </c>
      <c r="F172" s="209" t="s">
        <v>205</v>
      </c>
      <c r="G172" s="207"/>
      <c r="H172" s="210">
        <v>5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125</v>
      </c>
      <c r="AU172" s="216" t="s">
        <v>85</v>
      </c>
      <c r="AV172" s="14" t="s">
        <v>85</v>
      </c>
      <c r="AW172" s="14" t="s">
        <v>32</v>
      </c>
      <c r="AX172" s="14" t="s">
        <v>75</v>
      </c>
      <c r="AY172" s="216" t="s">
        <v>115</v>
      </c>
    </row>
    <row r="173" spans="1:65" s="14" customFormat="1" ht="11.25">
      <c r="B173" s="206"/>
      <c r="C173" s="207"/>
      <c r="D173" s="197" t="s">
        <v>125</v>
      </c>
      <c r="E173" s="208" t="s">
        <v>1</v>
      </c>
      <c r="F173" s="209" t="s">
        <v>211</v>
      </c>
      <c r="G173" s="207"/>
      <c r="H173" s="210">
        <v>16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125</v>
      </c>
      <c r="AU173" s="216" t="s">
        <v>85</v>
      </c>
      <c r="AV173" s="14" t="s">
        <v>85</v>
      </c>
      <c r="AW173" s="14" t="s">
        <v>32</v>
      </c>
      <c r="AX173" s="14" t="s">
        <v>75</v>
      </c>
      <c r="AY173" s="216" t="s">
        <v>115</v>
      </c>
    </row>
    <row r="174" spans="1:65" s="15" customFormat="1" ht="11.25">
      <c r="B174" s="217"/>
      <c r="C174" s="218"/>
      <c r="D174" s="197" t="s">
        <v>125</v>
      </c>
      <c r="E174" s="219" t="s">
        <v>1</v>
      </c>
      <c r="F174" s="220" t="s">
        <v>128</v>
      </c>
      <c r="G174" s="218"/>
      <c r="H174" s="221">
        <v>33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125</v>
      </c>
      <c r="AU174" s="227" t="s">
        <v>85</v>
      </c>
      <c r="AV174" s="15" t="s">
        <v>123</v>
      </c>
      <c r="AW174" s="15" t="s">
        <v>32</v>
      </c>
      <c r="AX174" s="15" t="s">
        <v>83</v>
      </c>
      <c r="AY174" s="227" t="s">
        <v>115</v>
      </c>
    </row>
    <row r="175" spans="1:65" s="2" customFormat="1" ht="24.2" customHeight="1">
      <c r="A175" s="34"/>
      <c r="B175" s="35"/>
      <c r="C175" s="228" t="s">
        <v>156</v>
      </c>
      <c r="D175" s="228" t="s">
        <v>136</v>
      </c>
      <c r="E175" s="229" t="s">
        <v>212</v>
      </c>
      <c r="F175" s="230" t="s">
        <v>213</v>
      </c>
      <c r="G175" s="231" t="s">
        <v>131</v>
      </c>
      <c r="H175" s="232">
        <v>11</v>
      </c>
      <c r="I175" s="233"/>
      <c r="J175" s="234">
        <f>ROUND(I175*H175,2)</f>
        <v>0</v>
      </c>
      <c r="K175" s="230" t="s">
        <v>1</v>
      </c>
      <c r="L175" s="235"/>
      <c r="M175" s="236" t="s">
        <v>1</v>
      </c>
      <c r="N175" s="237" t="s">
        <v>40</v>
      </c>
      <c r="O175" s="71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3" t="s">
        <v>162</v>
      </c>
      <c r="AT175" s="193" t="s">
        <v>136</v>
      </c>
      <c r="AU175" s="193" t="s">
        <v>85</v>
      </c>
      <c r="AY175" s="17" t="s">
        <v>115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7" t="s">
        <v>83</v>
      </c>
      <c r="BK175" s="194">
        <f>ROUND(I175*H175,2)</f>
        <v>0</v>
      </c>
      <c r="BL175" s="17" t="s">
        <v>156</v>
      </c>
      <c r="BM175" s="193" t="s">
        <v>214</v>
      </c>
    </row>
    <row r="176" spans="1:65" s="14" customFormat="1" ht="11.25">
      <c r="B176" s="206"/>
      <c r="C176" s="207"/>
      <c r="D176" s="197" t="s">
        <v>125</v>
      </c>
      <c r="E176" s="208" t="s">
        <v>1</v>
      </c>
      <c r="F176" s="209" t="s">
        <v>215</v>
      </c>
      <c r="G176" s="207"/>
      <c r="H176" s="210">
        <v>6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125</v>
      </c>
      <c r="AU176" s="216" t="s">
        <v>85</v>
      </c>
      <c r="AV176" s="14" t="s">
        <v>85</v>
      </c>
      <c r="AW176" s="14" t="s">
        <v>32</v>
      </c>
      <c r="AX176" s="14" t="s">
        <v>75</v>
      </c>
      <c r="AY176" s="216" t="s">
        <v>115</v>
      </c>
    </row>
    <row r="177" spans="1:65" s="14" customFormat="1" ht="11.25">
      <c r="B177" s="206"/>
      <c r="C177" s="207"/>
      <c r="D177" s="197" t="s">
        <v>125</v>
      </c>
      <c r="E177" s="208" t="s">
        <v>1</v>
      </c>
      <c r="F177" s="209" t="s">
        <v>216</v>
      </c>
      <c r="G177" s="207"/>
      <c r="H177" s="210">
        <v>2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125</v>
      </c>
      <c r="AU177" s="216" t="s">
        <v>85</v>
      </c>
      <c r="AV177" s="14" t="s">
        <v>85</v>
      </c>
      <c r="AW177" s="14" t="s">
        <v>32</v>
      </c>
      <c r="AX177" s="14" t="s">
        <v>75</v>
      </c>
      <c r="AY177" s="216" t="s">
        <v>115</v>
      </c>
    </row>
    <row r="178" spans="1:65" s="14" customFormat="1" ht="11.25">
      <c r="B178" s="206"/>
      <c r="C178" s="207"/>
      <c r="D178" s="197" t="s">
        <v>125</v>
      </c>
      <c r="E178" s="208" t="s">
        <v>1</v>
      </c>
      <c r="F178" s="209" t="s">
        <v>217</v>
      </c>
      <c r="G178" s="207"/>
      <c r="H178" s="210">
        <v>3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125</v>
      </c>
      <c r="AU178" s="216" t="s">
        <v>85</v>
      </c>
      <c r="AV178" s="14" t="s">
        <v>85</v>
      </c>
      <c r="AW178" s="14" t="s">
        <v>32</v>
      </c>
      <c r="AX178" s="14" t="s">
        <v>75</v>
      </c>
      <c r="AY178" s="216" t="s">
        <v>115</v>
      </c>
    </row>
    <row r="179" spans="1:65" s="15" customFormat="1" ht="11.25">
      <c r="B179" s="217"/>
      <c r="C179" s="218"/>
      <c r="D179" s="197" t="s">
        <v>125</v>
      </c>
      <c r="E179" s="219" t="s">
        <v>1</v>
      </c>
      <c r="F179" s="220" t="s">
        <v>128</v>
      </c>
      <c r="G179" s="218"/>
      <c r="H179" s="221">
        <v>11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125</v>
      </c>
      <c r="AU179" s="227" t="s">
        <v>85</v>
      </c>
      <c r="AV179" s="15" t="s">
        <v>123</v>
      </c>
      <c r="AW179" s="15" t="s">
        <v>32</v>
      </c>
      <c r="AX179" s="15" t="s">
        <v>83</v>
      </c>
      <c r="AY179" s="227" t="s">
        <v>115</v>
      </c>
    </row>
    <row r="180" spans="1:65" s="2" customFormat="1" ht="24.2" customHeight="1">
      <c r="A180" s="34"/>
      <c r="B180" s="35"/>
      <c r="C180" s="228" t="s">
        <v>218</v>
      </c>
      <c r="D180" s="228" t="s">
        <v>136</v>
      </c>
      <c r="E180" s="229" t="s">
        <v>219</v>
      </c>
      <c r="F180" s="230" t="s">
        <v>220</v>
      </c>
      <c r="G180" s="231" t="s">
        <v>131</v>
      </c>
      <c r="H180" s="232">
        <v>23</v>
      </c>
      <c r="I180" s="233"/>
      <c r="J180" s="234">
        <f>ROUND(I180*H180,2)</f>
        <v>0</v>
      </c>
      <c r="K180" s="230" t="s">
        <v>1</v>
      </c>
      <c r="L180" s="235"/>
      <c r="M180" s="236" t="s">
        <v>1</v>
      </c>
      <c r="N180" s="237" t="s">
        <v>40</v>
      </c>
      <c r="O180" s="71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3" t="s">
        <v>162</v>
      </c>
      <c r="AT180" s="193" t="s">
        <v>136</v>
      </c>
      <c r="AU180" s="193" t="s">
        <v>85</v>
      </c>
      <c r="AY180" s="17" t="s">
        <v>115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7" t="s">
        <v>83</v>
      </c>
      <c r="BK180" s="194">
        <f>ROUND(I180*H180,2)</f>
        <v>0</v>
      </c>
      <c r="BL180" s="17" t="s">
        <v>156</v>
      </c>
      <c r="BM180" s="193" t="s">
        <v>221</v>
      </c>
    </row>
    <row r="181" spans="1:65" s="14" customFormat="1" ht="11.25">
      <c r="B181" s="206"/>
      <c r="C181" s="207"/>
      <c r="D181" s="197" t="s">
        <v>125</v>
      </c>
      <c r="E181" s="208" t="s">
        <v>1</v>
      </c>
      <c r="F181" s="209" t="s">
        <v>222</v>
      </c>
      <c r="G181" s="207"/>
      <c r="H181" s="210">
        <v>5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125</v>
      </c>
      <c r="AU181" s="216" t="s">
        <v>85</v>
      </c>
      <c r="AV181" s="14" t="s">
        <v>85</v>
      </c>
      <c r="AW181" s="14" t="s">
        <v>32</v>
      </c>
      <c r="AX181" s="14" t="s">
        <v>75</v>
      </c>
      <c r="AY181" s="216" t="s">
        <v>115</v>
      </c>
    </row>
    <row r="182" spans="1:65" s="14" customFormat="1" ht="11.25">
      <c r="B182" s="206"/>
      <c r="C182" s="207"/>
      <c r="D182" s="197" t="s">
        <v>125</v>
      </c>
      <c r="E182" s="208" t="s">
        <v>1</v>
      </c>
      <c r="F182" s="209" t="s">
        <v>223</v>
      </c>
      <c r="G182" s="207"/>
      <c r="H182" s="210">
        <v>3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125</v>
      </c>
      <c r="AU182" s="216" t="s">
        <v>85</v>
      </c>
      <c r="AV182" s="14" t="s">
        <v>85</v>
      </c>
      <c r="AW182" s="14" t="s">
        <v>32</v>
      </c>
      <c r="AX182" s="14" t="s">
        <v>75</v>
      </c>
      <c r="AY182" s="216" t="s">
        <v>115</v>
      </c>
    </row>
    <row r="183" spans="1:65" s="14" customFormat="1" ht="11.25">
      <c r="B183" s="206"/>
      <c r="C183" s="207"/>
      <c r="D183" s="197" t="s">
        <v>125</v>
      </c>
      <c r="E183" s="208" t="s">
        <v>1</v>
      </c>
      <c r="F183" s="209" t="s">
        <v>224</v>
      </c>
      <c r="G183" s="207"/>
      <c r="H183" s="210">
        <v>15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125</v>
      </c>
      <c r="AU183" s="216" t="s">
        <v>85</v>
      </c>
      <c r="AV183" s="14" t="s">
        <v>85</v>
      </c>
      <c r="AW183" s="14" t="s">
        <v>32</v>
      </c>
      <c r="AX183" s="14" t="s">
        <v>75</v>
      </c>
      <c r="AY183" s="216" t="s">
        <v>115</v>
      </c>
    </row>
    <row r="184" spans="1:65" s="15" customFormat="1" ht="11.25">
      <c r="B184" s="217"/>
      <c r="C184" s="218"/>
      <c r="D184" s="197" t="s">
        <v>125</v>
      </c>
      <c r="E184" s="219" t="s">
        <v>1</v>
      </c>
      <c r="F184" s="220" t="s">
        <v>128</v>
      </c>
      <c r="G184" s="218"/>
      <c r="H184" s="221">
        <v>23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125</v>
      </c>
      <c r="AU184" s="227" t="s">
        <v>85</v>
      </c>
      <c r="AV184" s="15" t="s">
        <v>123</v>
      </c>
      <c r="AW184" s="15" t="s">
        <v>32</v>
      </c>
      <c r="AX184" s="15" t="s">
        <v>83</v>
      </c>
      <c r="AY184" s="227" t="s">
        <v>115</v>
      </c>
    </row>
    <row r="185" spans="1:65" s="2" customFormat="1" ht="16.5" customHeight="1">
      <c r="A185" s="34"/>
      <c r="B185" s="35"/>
      <c r="C185" s="228" t="s">
        <v>225</v>
      </c>
      <c r="D185" s="228" t="s">
        <v>136</v>
      </c>
      <c r="E185" s="229" t="s">
        <v>226</v>
      </c>
      <c r="F185" s="230" t="s">
        <v>227</v>
      </c>
      <c r="G185" s="231" t="s">
        <v>131</v>
      </c>
      <c r="H185" s="232">
        <v>5</v>
      </c>
      <c r="I185" s="233"/>
      <c r="J185" s="234">
        <f>ROUND(I185*H185,2)</f>
        <v>0</v>
      </c>
      <c r="K185" s="230" t="s">
        <v>1</v>
      </c>
      <c r="L185" s="235"/>
      <c r="M185" s="236" t="s">
        <v>1</v>
      </c>
      <c r="N185" s="237" t="s">
        <v>40</v>
      </c>
      <c r="O185" s="71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3" t="s">
        <v>162</v>
      </c>
      <c r="AT185" s="193" t="s">
        <v>136</v>
      </c>
      <c r="AU185" s="193" t="s">
        <v>85</v>
      </c>
      <c r="AY185" s="17" t="s">
        <v>115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7" t="s">
        <v>83</v>
      </c>
      <c r="BK185" s="194">
        <f>ROUND(I185*H185,2)</f>
        <v>0</v>
      </c>
      <c r="BL185" s="17" t="s">
        <v>156</v>
      </c>
      <c r="BM185" s="193" t="s">
        <v>228</v>
      </c>
    </row>
    <row r="186" spans="1:65" s="14" customFormat="1" ht="11.25">
      <c r="B186" s="206"/>
      <c r="C186" s="207"/>
      <c r="D186" s="197" t="s">
        <v>125</v>
      </c>
      <c r="E186" s="208" t="s">
        <v>1</v>
      </c>
      <c r="F186" s="209" t="s">
        <v>205</v>
      </c>
      <c r="G186" s="207"/>
      <c r="H186" s="210">
        <v>5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125</v>
      </c>
      <c r="AU186" s="216" t="s">
        <v>85</v>
      </c>
      <c r="AV186" s="14" t="s">
        <v>85</v>
      </c>
      <c r="AW186" s="14" t="s">
        <v>32</v>
      </c>
      <c r="AX186" s="14" t="s">
        <v>75</v>
      </c>
      <c r="AY186" s="216" t="s">
        <v>115</v>
      </c>
    </row>
    <row r="187" spans="1:65" s="15" customFormat="1" ht="11.25">
      <c r="B187" s="217"/>
      <c r="C187" s="218"/>
      <c r="D187" s="197" t="s">
        <v>125</v>
      </c>
      <c r="E187" s="219" t="s">
        <v>1</v>
      </c>
      <c r="F187" s="220" t="s">
        <v>128</v>
      </c>
      <c r="G187" s="218"/>
      <c r="H187" s="221">
        <v>5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125</v>
      </c>
      <c r="AU187" s="227" t="s">
        <v>85</v>
      </c>
      <c r="AV187" s="15" t="s">
        <v>123</v>
      </c>
      <c r="AW187" s="15" t="s">
        <v>32</v>
      </c>
      <c r="AX187" s="15" t="s">
        <v>83</v>
      </c>
      <c r="AY187" s="227" t="s">
        <v>115</v>
      </c>
    </row>
    <row r="188" spans="1:65" s="2" customFormat="1" ht="16.5" customHeight="1">
      <c r="A188" s="34"/>
      <c r="B188" s="35"/>
      <c r="C188" s="228" t="s">
        <v>229</v>
      </c>
      <c r="D188" s="228" t="s">
        <v>136</v>
      </c>
      <c r="E188" s="229" t="s">
        <v>230</v>
      </c>
      <c r="F188" s="230" t="s">
        <v>231</v>
      </c>
      <c r="G188" s="231" t="s">
        <v>131</v>
      </c>
      <c r="H188" s="232">
        <v>7</v>
      </c>
      <c r="I188" s="233"/>
      <c r="J188" s="234">
        <f>ROUND(I188*H188,2)</f>
        <v>0</v>
      </c>
      <c r="K188" s="230" t="s">
        <v>1</v>
      </c>
      <c r="L188" s="235"/>
      <c r="M188" s="236" t="s">
        <v>1</v>
      </c>
      <c r="N188" s="237" t="s">
        <v>40</v>
      </c>
      <c r="O188" s="71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3" t="s">
        <v>162</v>
      </c>
      <c r="AT188" s="193" t="s">
        <v>136</v>
      </c>
      <c r="AU188" s="193" t="s">
        <v>85</v>
      </c>
      <c r="AY188" s="17" t="s">
        <v>115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7" t="s">
        <v>83</v>
      </c>
      <c r="BK188" s="194">
        <f>ROUND(I188*H188,2)</f>
        <v>0</v>
      </c>
      <c r="BL188" s="17" t="s">
        <v>156</v>
      </c>
      <c r="BM188" s="193" t="s">
        <v>232</v>
      </c>
    </row>
    <row r="189" spans="1:65" s="14" customFormat="1" ht="11.25">
      <c r="B189" s="206"/>
      <c r="C189" s="207"/>
      <c r="D189" s="197" t="s">
        <v>125</v>
      </c>
      <c r="E189" s="208" t="s">
        <v>1</v>
      </c>
      <c r="F189" s="209" t="s">
        <v>233</v>
      </c>
      <c r="G189" s="207"/>
      <c r="H189" s="210">
        <v>7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125</v>
      </c>
      <c r="AU189" s="216" t="s">
        <v>85</v>
      </c>
      <c r="AV189" s="14" t="s">
        <v>85</v>
      </c>
      <c r="AW189" s="14" t="s">
        <v>32</v>
      </c>
      <c r="AX189" s="14" t="s">
        <v>75</v>
      </c>
      <c r="AY189" s="216" t="s">
        <v>115</v>
      </c>
    </row>
    <row r="190" spans="1:65" s="15" customFormat="1" ht="11.25">
      <c r="B190" s="217"/>
      <c r="C190" s="218"/>
      <c r="D190" s="197" t="s">
        <v>125</v>
      </c>
      <c r="E190" s="219" t="s">
        <v>1</v>
      </c>
      <c r="F190" s="220" t="s">
        <v>128</v>
      </c>
      <c r="G190" s="218"/>
      <c r="H190" s="221">
        <v>7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125</v>
      </c>
      <c r="AU190" s="227" t="s">
        <v>85</v>
      </c>
      <c r="AV190" s="15" t="s">
        <v>123</v>
      </c>
      <c r="AW190" s="15" t="s">
        <v>32</v>
      </c>
      <c r="AX190" s="15" t="s">
        <v>83</v>
      </c>
      <c r="AY190" s="227" t="s">
        <v>115</v>
      </c>
    </row>
    <row r="191" spans="1:65" s="2" customFormat="1" ht="16.5" customHeight="1">
      <c r="A191" s="34"/>
      <c r="B191" s="35"/>
      <c r="C191" s="228" t="s">
        <v>234</v>
      </c>
      <c r="D191" s="228" t="s">
        <v>136</v>
      </c>
      <c r="E191" s="229" t="s">
        <v>235</v>
      </c>
      <c r="F191" s="230" t="s">
        <v>236</v>
      </c>
      <c r="G191" s="231" t="s">
        <v>131</v>
      </c>
      <c r="H191" s="232">
        <v>5</v>
      </c>
      <c r="I191" s="233"/>
      <c r="J191" s="234">
        <f>ROUND(I191*H191,2)</f>
        <v>0</v>
      </c>
      <c r="K191" s="230" t="s">
        <v>1</v>
      </c>
      <c r="L191" s="235"/>
      <c r="M191" s="236" t="s">
        <v>1</v>
      </c>
      <c r="N191" s="237" t="s">
        <v>40</v>
      </c>
      <c r="O191" s="71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3" t="s">
        <v>162</v>
      </c>
      <c r="AT191" s="193" t="s">
        <v>136</v>
      </c>
      <c r="AU191" s="193" t="s">
        <v>85</v>
      </c>
      <c r="AY191" s="17" t="s">
        <v>115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7" t="s">
        <v>83</v>
      </c>
      <c r="BK191" s="194">
        <f>ROUND(I191*H191,2)</f>
        <v>0</v>
      </c>
      <c r="BL191" s="17" t="s">
        <v>156</v>
      </c>
      <c r="BM191" s="193" t="s">
        <v>237</v>
      </c>
    </row>
    <row r="192" spans="1:65" s="14" customFormat="1" ht="11.25">
      <c r="B192" s="206"/>
      <c r="C192" s="207"/>
      <c r="D192" s="197" t="s">
        <v>125</v>
      </c>
      <c r="E192" s="208" t="s">
        <v>1</v>
      </c>
      <c r="F192" s="209" t="s">
        <v>238</v>
      </c>
      <c r="G192" s="207"/>
      <c r="H192" s="210">
        <v>5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125</v>
      </c>
      <c r="AU192" s="216" t="s">
        <v>85</v>
      </c>
      <c r="AV192" s="14" t="s">
        <v>85</v>
      </c>
      <c r="AW192" s="14" t="s">
        <v>32</v>
      </c>
      <c r="AX192" s="14" t="s">
        <v>75</v>
      </c>
      <c r="AY192" s="216" t="s">
        <v>115</v>
      </c>
    </row>
    <row r="193" spans="1:65" s="15" customFormat="1" ht="11.25">
      <c r="B193" s="217"/>
      <c r="C193" s="218"/>
      <c r="D193" s="197" t="s">
        <v>125</v>
      </c>
      <c r="E193" s="219" t="s">
        <v>1</v>
      </c>
      <c r="F193" s="220" t="s">
        <v>128</v>
      </c>
      <c r="G193" s="218"/>
      <c r="H193" s="221">
        <v>5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125</v>
      </c>
      <c r="AU193" s="227" t="s">
        <v>85</v>
      </c>
      <c r="AV193" s="15" t="s">
        <v>123</v>
      </c>
      <c r="AW193" s="15" t="s">
        <v>32</v>
      </c>
      <c r="AX193" s="15" t="s">
        <v>83</v>
      </c>
      <c r="AY193" s="227" t="s">
        <v>115</v>
      </c>
    </row>
    <row r="194" spans="1:65" s="2" customFormat="1" ht="16.5" customHeight="1">
      <c r="A194" s="34"/>
      <c r="B194" s="35"/>
      <c r="C194" s="182" t="s">
        <v>7</v>
      </c>
      <c r="D194" s="182" t="s">
        <v>118</v>
      </c>
      <c r="E194" s="183" t="s">
        <v>239</v>
      </c>
      <c r="F194" s="184" t="s">
        <v>240</v>
      </c>
      <c r="G194" s="185" t="s">
        <v>241</v>
      </c>
      <c r="H194" s="186">
        <v>1</v>
      </c>
      <c r="I194" s="187"/>
      <c r="J194" s="188">
        <f>ROUND(I194*H194,2)</f>
        <v>0</v>
      </c>
      <c r="K194" s="184" t="s">
        <v>1</v>
      </c>
      <c r="L194" s="39"/>
      <c r="M194" s="189" t="s">
        <v>1</v>
      </c>
      <c r="N194" s="190" t="s">
        <v>40</v>
      </c>
      <c r="O194" s="71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3" t="s">
        <v>156</v>
      </c>
      <c r="AT194" s="193" t="s">
        <v>118</v>
      </c>
      <c r="AU194" s="193" t="s">
        <v>85</v>
      </c>
      <c r="AY194" s="17" t="s">
        <v>115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7" t="s">
        <v>83</v>
      </c>
      <c r="BK194" s="194">
        <f>ROUND(I194*H194,2)</f>
        <v>0</v>
      </c>
      <c r="BL194" s="17" t="s">
        <v>156</v>
      </c>
      <c r="BM194" s="193" t="s">
        <v>242</v>
      </c>
    </row>
    <row r="195" spans="1:65" s="14" customFormat="1" ht="11.25">
      <c r="B195" s="206"/>
      <c r="C195" s="207"/>
      <c r="D195" s="197" t="s">
        <v>125</v>
      </c>
      <c r="E195" s="208" t="s">
        <v>1</v>
      </c>
      <c r="F195" s="209" t="s">
        <v>243</v>
      </c>
      <c r="G195" s="207"/>
      <c r="H195" s="210">
        <v>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125</v>
      </c>
      <c r="AU195" s="216" t="s">
        <v>85</v>
      </c>
      <c r="AV195" s="14" t="s">
        <v>85</v>
      </c>
      <c r="AW195" s="14" t="s">
        <v>32</v>
      </c>
      <c r="AX195" s="14" t="s">
        <v>75</v>
      </c>
      <c r="AY195" s="216" t="s">
        <v>115</v>
      </c>
    </row>
    <row r="196" spans="1:65" s="15" customFormat="1" ht="11.25">
      <c r="B196" s="217"/>
      <c r="C196" s="218"/>
      <c r="D196" s="197" t="s">
        <v>125</v>
      </c>
      <c r="E196" s="219" t="s">
        <v>1</v>
      </c>
      <c r="F196" s="220" t="s">
        <v>128</v>
      </c>
      <c r="G196" s="218"/>
      <c r="H196" s="221">
        <v>1</v>
      </c>
      <c r="I196" s="222"/>
      <c r="J196" s="218"/>
      <c r="K196" s="218"/>
      <c r="L196" s="223"/>
      <c r="M196" s="239"/>
      <c r="N196" s="240"/>
      <c r="O196" s="240"/>
      <c r="P196" s="240"/>
      <c r="Q196" s="240"/>
      <c r="R196" s="240"/>
      <c r="S196" s="240"/>
      <c r="T196" s="241"/>
      <c r="AT196" s="227" t="s">
        <v>125</v>
      </c>
      <c r="AU196" s="227" t="s">
        <v>85</v>
      </c>
      <c r="AV196" s="15" t="s">
        <v>123</v>
      </c>
      <c r="AW196" s="15" t="s">
        <v>32</v>
      </c>
      <c r="AX196" s="15" t="s">
        <v>83</v>
      </c>
      <c r="AY196" s="227" t="s">
        <v>115</v>
      </c>
    </row>
    <row r="197" spans="1:65" s="2" customFormat="1" ht="6.95" customHeight="1">
      <c r="A197" s="34"/>
      <c r="B197" s="54"/>
      <c r="C197" s="55"/>
      <c r="D197" s="55"/>
      <c r="E197" s="55"/>
      <c r="F197" s="55"/>
      <c r="G197" s="55"/>
      <c r="H197" s="55"/>
      <c r="I197" s="55"/>
      <c r="J197" s="55"/>
      <c r="K197" s="55"/>
      <c r="L197" s="39"/>
      <c r="M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sheetProtection algorithmName="SHA-512" hashValue="ugZahwGMw7it3Kduxikj/vIcNKiouIvKteMAFt+ZQ2T573tHyuAL3KTSUA0jC0wF01qYRW4hkuqQnkHIVI5Fjg==" saltValue="6mJP89AULaXkx4G1Ar7kBr1eHUkv56nw4lPg9H4/H1r0cEt+bUWhOZdrb2TYInTaU/sDakycFgH6yWZ8FUKXtQ==" spinCount="100000" sheet="1" objects="1" scenarios="1" formatColumns="0" formatRows="0" autoFilter="0"/>
  <autoFilter ref="C121:K19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02 - Interiér</vt:lpstr>
      <vt:lpstr>'Rekapitulace stavby'!Názvy_tisku</vt:lpstr>
      <vt:lpstr>'SO 02 - Interiér'!Názvy_tisku</vt:lpstr>
      <vt:lpstr>'Rekapitulace stavby'!Oblast_tisku</vt:lpstr>
      <vt:lpstr>'SO 02 - Interiér'!Oblast_tisku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NOVÁK</dc:creator>
  <cp:lastModifiedBy>Jan Šmíd</cp:lastModifiedBy>
  <dcterms:created xsi:type="dcterms:W3CDTF">2022-10-03T13:25:37Z</dcterms:created>
  <dcterms:modified xsi:type="dcterms:W3CDTF">2022-10-04T14:19:58Z</dcterms:modified>
</cp:coreProperties>
</file>